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9210" tabRatio="849" firstSheet="12" activeTab="19"/>
  </bookViews>
  <sheets>
    <sheet name="гос.зад на 2021 год " sheetId="9" r:id="rId1"/>
    <sheet name="Закупки гос.задание на 2021 год" sheetId="1" r:id="rId2"/>
    <sheet name="обоснования гос.зад 2021 " sheetId="28" r:id="rId3"/>
    <sheet name="платные на 2021 год " sheetId="11" r:id="rId4"/>
    <sheet name="Закупки платные на 2021 год" sheetId="30" r:id="rId5"/>
    <sheet name="обоснования плат 20" sheetId="15" r:id="rId6"/>
    <sheet name="иные субсидии 2021 год " sheetId="10" r:id="rId7"/>
    <sheet name="Закупки иные на 2021 год " sheetId="13" r:id="rId8"/>
    <sheet name="обоснования иные 2021 " sheetId="29" r:id="rId9"/>
    <sheet name="гос.задание на 2022-2023 год " sheetId="5" r:id="rId10"/>
    <sheet name="Закупки гос.зад на 2022-2023" sheetId="17" r:id="rId11"/>
    <sheet name="обоснования гос.зад 2021" sheetId="24" r:id="rId12"/>
    <sheet name="обоснования гос.зад 2022" sheetId="25" r:id="rId13"/>
    <sheet name="платные на 2022-2023 год" sheetId="6" r:id="rId14"/>
    <sheet name="Закупки платные на 2022-2023" sheetId="18" r:id="rId15"/>
    <sheet name="обоснования плат 2021" sheetId="26" r:id="rId16"/>
    <sheet name="обоснования плат 2023" sheetId="27" r:id="rId17"/>
    <sheet name="иные субсидии 2022-2023" sheetId="20" r:id="rId18"/>
    <sheet name="Закупки иные на 2021-2022" sheetId="19" r:id="rId19"/>
    <sheet name="ОБОСНОВАНИЯ" sheetId="14" r:id="rId20"/>
  </sheets>
  <definedNames>
    <definedName name="_xlnm._FilterDatabase" localSheetId="10" hidden="1">'Закупки гос.зад на 2022-2023'!$A$8:$F$55</definedName>
    <definedName name="_xlnm._FilterDatabase" localSheetId="1" hidden="1">'Закупки гос.задание на 2021 год'!$A$8:$F$55</definedName>
    <definedName name="_xlnm._FilterDatabase" localSheetId="7" hidden="1">'Закупки иные на 2021 год '!$A$8:$F$56</definedName>
    <definedName name="_xlnm._FilterDatabase" localSheetId="18" hidden="1">'Закупки иные на 2021-2022'!$A$8:$F$55</definedName>
    <definedName name="_xlnm._FilterDatabase" localSheetId="4" hidden="1">'Закупки платные на 2021 год'!$A$8:$F$55</definedName>
    <definedName name="_xlnm._FilterDatabase" localSheetId="14" hidden="1">'Закупки платные на 2022-2023'!$A$8:$F$55</definedName>
    <definedName name="_xlnm.Print_Titles" localSheetId="0">'гос.зад на 2021 год '!$7:$7</definedName>
    <definedName name="_xlnm.Print_Titles" localSheetId="9">'гос.задание на 2022-2023 год '!$7:$7</definedName>
    <definedName name="_xlnm.Print_Titles" localSheetId="10">'Закупки гос.зад на 2022-2023'!$8:$8</definedName>
    <definedName name="_xlnm.Print_Titles" localSheetId="1">'Закупки гос.задание на 2021 год'!$8:$8</definedName>
    <definedName name="_xlnm.Print_Titles" localSheetId="7">'Закупки иные на 2021 год '!$8:$8</definedName>
    <definedName name="_xlnm.Print_Titles" localSheetId="18">'Закупки иные на 2021-2022'!$8:$8</definedName>
    <definedName name="_xlnm.Print_Titles" localSheetId="4">'Закупки платные на 2021 год'!$8:$8</definedName>
    <definedName name="_xlnm.Print_Titles" localSheetId="14">'Закупки платные на 2022-2023'!$8:$8</definedName>
    <definedName name="_xlnm.Print_Titles" localSheetId="6">'иные субсидии 2021 год '!$7:$7</definedName>
    <definedName name="_xlnm.Print_Titles" localSheetId="17">'иные субсидии 2022-2023'!$7:$7</definedName>
    <definedName name="_xlnm.Print_Titles" localSheetId="3">'платные на 2021 год '!$7:$7</definedName>
    <definedName name="_xlnm.Print_Titles" localSheetId="13">'платные на 2022-2023 год'!$7:$7</definedName>
    <definedName name="_xlnm.Print_Area" localSheetId="0">'гос.зад на 2021 год '!$A$1:$F$108</definedName>
    <definedName name="_xlnm.Print_Area" localSheetId="9">'гос.задание на 2022-2023 год '!$A$1:$I$108</definedName>
    <definedName name="_xlnm.Print_Area" localSheetId="6">'иные субсидии 2021 год '!$A$1:$F$116</definedName>
    <definedName name="_xlnm.Print_Area" localSheetId="17">'иные субсидии 2022-2023'!$A$1:$I$116</definedName>
    <definedName name="_xlnm.Print_Area" localSheetId="11">'обоснования гос.зад 2021'!$A$1:$K$178</definedName>
    <definedName name="_xlnm.Print_Area" localSheetId="2">'обоснования гос.зад 2021 '!$A$1:$K$193</definedName>
    <definedName name="_xlnm.Print_Area" localSheetId="12">'обоснования гос.зад 2022'!$A$1:$K$178</definedName>
    <definedName name="_xlnm.Print_Area" localSheetId="8">'обоснования иные 2021 '!$A$1:$K$406</definedName>
    <definedName name="_xlnm.Print_Area" localSheetId="5">'обоснования плат 20'!$A$1:$K$127</definedName>
    <definedName name="_xlnm.Print_Area" localSheetId="15">'обоснования плат 2021'!$A$1:$K$117</definedName>
    <definedName name="_xlnm.Print_Area" localSheetId="16">'обоснования плат 2023'!$A$1:$K$148</definedName>
    <definedName name="_xlnm.Print_Area" localSheetId="3">'платные на 2021 год '!$A$1:$F$116</definedName>
    <definedName name="_xlnm.Print_Area" localSheetId="13">'платные на 2022-2023 год'!$A$1:$I$116</definedName>
  </definedNames>
  <calcPr calcId="145621"/>
</workbook>
</file>

<file path=xl/calcChain.xml><?xml version="1.0" encoding="utf-8"?>
<calcChain xmlns="http://schemas.openxmlformats.org/spreadsheetml/2006/main">
  <c r="F115" i="15" l="1"/>
  <c r="F91" i="15"/>
  <c r="F182" i="28"/>
  <c r="B182" i="28"/>
  <c r="E86" i="1"/>
  <c r="D97" i="1"/>
  <c r="E90" i="1"/>
  <c r="D88" i="10" l="1"/>
  <c r="D97" i="11" l="1"/>
  <c r="D74" i="11"/>
  <c r="D86" i="1" l="1"/>
  <c r="D90" i="1"/>
  <c r="E46" i="9"/>
  <c r="D23" i="9"/>
  <c r="G43" i="28" l="1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B44" i="28"/>
  <c r="I99" i="18" l="1"/>
  <c r="I97" i="18"/>
  <c r="I96" i="18"/>
  <c r="I95" i="18"/>
  <c r="I94" i="18"/>
  <c r="I93" i="18"/>
  <c r="I92" i="18"/>
  <c r="F99" i="18"/>
  <c r="F97" i="18"/>
  <c r="F96" i="18"/>
  <c r="F95" i="18"/>
  <c r="F94" i="18"/>
  <c r="F93" i="18"/>
  <c r="F92" i="18"/>
  <c r="I89" i="18"/>
  <c r="I88" i="18"/>
  <c r="F89" i="18"/>
  <c r="F88" i="18"/>
  <c r="I85" i="18"/>
  <c r="I84" i="18"/>
  <c r="F85" i="18"/>
  <c r="F84" i="18"/>
  <c r="I76" i="18"/>
  <c r="I75" i="18"/>
  <c r="I80" i="18"/>
  <c r="I79" i="18"/>
  <c r="I78" i="18"/>
  <c r="F80" i="18"/>
  <c r="F79" i="18"/>
  <c r="F78" i="18"/>
  <c r="F76" i="18"/>
  <c r="F75" i="18"/>
  <c r="I73" i="18"/>
  <c r="F73" i="18"/>
  <c r="I72" i="18"/>
  <c r="I71" i="18"/>
  <c r="I70" i="18"/>
  <c r="I69" i="18"/>
  <c r="I68" i="18"/>
  <c r="F72" i="18"/>
  <c r="F71" i="18"/>
  <c r="F70" i="18"/>
  <c r="F69" i="18"/>
  <c r="F68" i="18"/>
  <c r="I65" i="18"/>
  <c r="I64" i="18"/>
  <c r="F65" i="18"/>
  <c r="F64" i="18"/>
  <c r="I61" i="18"/>
  <c r="F61" i="18"/>
  <c r="I55" i="18"/>
  <c r="H55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F55" i="18"/>
  <c r="E55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I45" i="18"/>
  <c r="H45" i="18"/>
  <c r="I44" i="18"/>
  <c r="H44" i="18"/>
  <c r="F45" i="18"/>
  <c r="E45" i="18"/>
  <c r="F44" i="18"/>
  <c r="E44" i="18"/>
  <c r="I41" i="18"/>
  <c r="H41" i="18"/>
  <c r="I40" i="18"/>
  <c r="H40" i="18"/>
  <c r="F41" i="18"/>
  <c r="E41" i="18"/>
  <c r="F40" i="18"/>
  <c r="E40" i="18"/>
  <c r="I36" i="18"/>
  <c r="H36" i="18"/>
  <c r="I35" i="18"/>
  <c r="H35" i="18"/>
  <c r="I34" i="18"/>
  <c r="H34" i="18"/>
  <c r="F36" i="18"/>
  <c r="E36" i="18"/>
  <c r="F35" i="18"/>
  <c r="E35" i="18"/>
  <c r="F34" i="18"/>
  <c r="E34" i="18"/>
  <c r="I32" i="18"/>
  <c r="H32" i="18"/>
  <c r="I31" i="18"/>
  <c r="H31" i="18"/>
  <c r="F32" i="18"/>
  <c r="E32" i="18"/>
  <c r="F31" i="18"/>
  <c r="E31" i="18"/>
  <c r="I29" i="18"/>
  <c r="H29" i="18"/>
  <c r="F29" i="18"/>
  <c r="E29" i="18"/>
  <c r="I28" i="18"/>
  <c r="H28" i="18"/>
  <c r="F28" i="18"/>
  <c r="E28" i="18"/>
  <c r="I27" i="18"/>
  <c r="H27" i="18"/>
  <c r="F27" i="18"/>
  <c r="E27" i="18"/>
  <c r="I26" i="18"/>
  <c r="H26" i="18"/>
  <c r="F26" i="18"/>
  <c r="E26" i="18"/>
  <c r="I25" i="18"/>
  <c r="H25" i="18"/>
  <c r="F25" i="18"/>
  <c r="E25" i="18"/>
  <c r="I24" i="18"/>
  <c r="H24" i="18"/>
  <c r="F24" i="18"/>
  <c r="E24" i="18"/>
  <c r="I21" i="18"/>
  <c r="H21" i="18"/>
  <c r="F21" i="18"/>
  <c r="E21" i="18"/>
  <c r="I20" i="18"/>
  <c r="H20" i="18"/>
  <c r="F20" i="18"/>
  <c r="E20" i="18"/>
  <c r="I17" i="18"/>
  <c r="H17" i="18"/>
  <c r="F17" i="18"/>
  <c r="E17" i="18"/>
  <c r="I99" i="17"/>
  <c r="I97" i="17"/>
  <c r="I96" i="17"/>
  <c r="I95" i="17"/>
  <c r="I94" i="17"/>
  <c r="I93" i="17"/>
  <c r="I92" i="17"/>
  <c r="I89" i="17"/>
  <c r="I88" i="17"/>
  <c r="I85" i="17"/>
  <c r="I84" i="17"/>
  <c r="I80" i="17"/>
  <c r="I79" i="17"/>
  <c r="I78" i="17"/>
  <c r="I76" i="17"/>
  <c r="I75" i="17"/>
  <c r="I73" i="17"/>
  <c r="I72" i="17"/>
  <c r="I71" i="17"/>
  <c r="I70" i="17"/>
  <c r="I69" i="17"/>
  <c r="I68" i="17"/>
  <c r="I65" i="17"/>
  <c r="I64" i="17"/>
  <c r="I61" i="17"/>
  <c r="I55" i="17"/>
  <c r="H55" i="17"/>
  <c r="I53" i="17"/>
  <c r="H53" i="17"/>
  <c r="I52" i="17"/>
  <c r="H52" i="17"/>
  <c r="I51" i="17"/>
  <c r="H51" i="17"/>
  <c r="I50" i="17"/>
  <c r="H50" i="17"/>
  <c r="I49" i="17"/>
  <c r="H49" i="17"/>
  <c r="I48" i="17"/>
  <c r="H48" i="17"/>
  <c r="I45" i="17"/>
  <c r="H45" i="17"/>
  <c r="I44" i="17"/>
  <c r="H44" i="17"/>
  <c r="I41" i="17"/>
  <c r="H41" i="17"/>
  <c r="I40" i="17"/>
  <c r="H40" i="17"/>
  <c r="I36" i="17"/>
  <c r="H36" i="17"/>
  <c r="I35" i="17"/>
  <c r="H35" i="17"/>
  <c r="I34" i="17"/>
  <c r="H34" i="17"/>
  <c r="I32" i="17"/>
  <c r="H32" i="17"/>
  <c r="I31" i="17"/>
  <c r="H31" i="17"/>
  <c r="I29" i="17"/>
  <c r="H29" i="17"/>
  <c r="I28" i="17"/>
  <c r="H28" i="17"/>
  <c r="I27" i="17"/>
  <c r="H27" i="17"/>
  <c r="I26" i="17"/>
  <c r="H26" i="17"/>
  <c r="I25" i="17"/>
  <c r="H25" i="17"/>
  <c r="I24" i="17"/>
  <c r="H24" i="17"/>
  <c r="I21" i="17"/>
  <c r="H21" i="17"/>
  <c r="I20" i="17"/>
  <c r="H20" i="17"/>
  <c r="I17" i="17"/>
  <c r="H17" i="17"/>
  <c r="F99" i="17"/>
  <c r="F97" i="17"/>
  <c r="F96" i="17"/>
  <c r="F95" i="17"/>
  <c r="F94" i="17"/>
  <c r="F93" i="17"/>
  <c r="F92" i="17"/>
  <c r="F89" i="17"/>
  <c r="F88" i="17"/>
  <c r="F85" i="17"/>
  <c r="F84" i="17"/>
  <c r="F80" i="17"/>
  <c r="F79" i="17"/>
  <c r="F78" i="17"/>
  <c r="F76" i="17"/>
  <c r="F75" i="17"/>
  <c r="F73" i="17"/>
  <c r="F72" i="17"/>
  <c r="F71" i="17"/>
  <c r="F70" i="17"/>
  <c r="F69" i="17"/>
  <c r="F68" i="17"/>
  <c r="F65" i="17"/>
  <c r="F64" i="17"/>
  <c r="F61" i="17"/>
  <c r="F55" i="17"/>
  <c r="E55" i="17"/>
  <c r="F53" i="17"/>
  <c r="E53" i="17"/>
  <c r="F52" i="17"/>
  <c r="E52" i="17"/>
  <c r="F51" i="17"/>
  <c r="E51" i="17"/>
  <c r="F50" i="17"/>
  <c r="E50" i="17"/>
  <c r="F49" i="17"/>
  <c r="E49" i="17"/>
  <c r="F48" i="17"/>
  <c r="E48" i="17"/>
  <c r="F45" i="17"/>
  <c r="E45" i="17"/>
  <c r="F44" i="17"/>
  <c r="E44" i="17"/>
  <c r="F41" i="17"/>
  <c r="E41" i="17"/>
  <c r="F40" i="17"/>
  <c r="E40" i="17"/>
  <c r="F36" i="17"/>
  <c r="E36" i="17"/>
  <c r="F35" i="17"/>
  <c r="E35" i="17"/>
  <c r="F34" i="17"/>
  <c r="E34" i="17"/>
  <c r="F32" i="17"/>
  <c r="E32" i="17"/>
  <c r="F31" i="17"/>
  <c r="E31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1" i="17"/>
  <c r="E21" i="17"/>
  <c r="F20" i="17"/>
  <c r="E20" i="17"/>
  <c r="F17" i="17"/>
  <c r="E17" i="17"/>
  <c r="E56" i="13"/>
  <c r="E54" i="13"/>
  <c r="E53" i="13"/>
  <c r="E52" i="13"/>
  <c r="E51" i="13"/>
  <c r="E50" i="13"/>
  <c r="E49" i="13"/>
  <c r="E46" i="13"/>
  <c r="E45" i="13"/>
  <c r="E42" i="13"/>
  <c r="E41" i="13"/>
  <c r="E37" i="13"/>
  <c r="E36" i="13"/>
  <c r="E35" i="13"/>
  <c r="E33" i="13"/>
  <c r="E32" i="13"/>
  <c r="E30" i="13"/>
  <c r="E29" i="13"/>
  <c r="E28" i="13"/>
  <c r="E27" i="13"/>
  <c r="E26" i="13"/>
  <c r="E25" i="13"/>
  <c r="E22" i="13"/>
  <c r="E21" i="13"/>
  <c r="E18" i="13"/>
  <c r="E55" i="30"/>
  <c r="D55" i="30" s="1"/>
  <c r="E53" i="30"/>
  <c r="D53" i="30" s="1"/>
  <c r="E52" i="30"/>
  <c r="D52" i="30" s="1"/>
  <c r="E51" i="30"/>
  <c r="D51" i="30" s="1"/>
  <c r="E50" i="30"/>
  <c r="E49" i="30"/>
  <c r="D49" i="30" s="1"/>
  <c r="E48" i="30"/>
  <c r="D48" i="30" s="1"/>
  <c r="E45" i="30"/>
  <c r="D45" i="30" s="1"/>
  <c r="E44" i="30"/>
  <c r="D44" i="30" s="1"/>
  <c r="E41" i="30"/>
  <c r="D41" i="30" s="1"/>
  <c r="E40" i="30"/>
  <c r="E36" i="30"/>
  <c r="D36" i="30" s="1"/>
  <c r="E35" i="30"/>
  <c r="E34" i="30"/>
  <c r="E32" i="30"/>
  <c r="D32" i="30" s="1"/>
  <c r="E31" i="30"/>
  <c r="D31" i="30" s="1"/>
  <c r="E29" i="30"/>
  <c r="D29" i="30" s="1"/>
  <c r="E28" i="30"/>
  <c r="D28" i="30" s="1"/>
  <c r="E27" i="30"/>
  <c r="D27" i="30" s="1"/>
  <c r="E26" i="30"/>
  <c r="D26" i="30" s="1"/>
  <c r="E25" i="30"/>
  <c r="D25" i="30" s="1"/>
  <c r="E24" i="30"/>
  <c r="D24" i="30" s="1"/>
  <c r="E21" i="30"/>
  <c r="D21" i="30" s="1"/>
  <c r="E20" i="30"/>
  <c r="D20" i="30" s="1"/>
  <c r="E17" i="30"/>
  <c r="D17" i="30" s="1"/>
  <c r="F90" i="30"/>
  <c r="F86" i="30" s="1"/>
  <c r="D83" i="30"/>
  <c r="F82" i="30"/>
  <c r="F77" i="30"/>
  <c r="F74" i="30"/>
  <c r="F66" i="30"/>
  <c r="F59" i="30"/>
  <c r="D50" i="30"/>
  <c r="F46" i="30"/>
  <c r="F42" i="30" s="1"/>
  <c r="D39" i="30"/>
  <c r="F38" i="30"/>
  <c r="D35" i="30"/>
  <c r="F33" i="30"/>
  <c r="F30" i="30"/>
  <c r="F22" i="30"/>
  <c r="F15" i="30"/>
  <c r="E38" i="30" l="1"/>
  <c r="D38" i="30" s="1"/>
  <c r="D40" i="30"/>
  <c r="E33" i="30"/>
  <c r="D33" i="30" s="1"/>
  <c r="F62" i="30"/>
  <c r="F57" i="30" s="1"/>
  <c r="F18" i="30"/>
  <c r="F13" i="30" s="1"/>
  <c r="E46" i="30"/>
  <c r="D46" i="30" s="1"/>
  <c r="D34" i="30"/>
  <c r="E30" i="30"/>
  <c r="D30" i="30"/>
  <c r="E22" i="30"/>
  <c r="D22" i="30" s="1"/>
  <c r="E15" i="30"/>
  <c r="E99" i="1"/>
  <c r="E55" i="1"/>
  <c r="E53" i="1"/>
  <c r="E52" i="1"/>
  <c r="E51" i="1"/>
  <c r="E50" i="1"/>
  <c r="E49" i="1"/>
  <c r="E48" i="1"/>
  <c r="E45" i="1"/>
  <c r="E44" i="1"/>
  <c r="E41" i="1"/>
  <c r="E40" i="1"/>
  <c r="E36" i="1"/>
  <c r="E35" i="1"/>
  <c r="E34" i="1"/>
  <c r="E32" i="1"/>
  <c r="E31" i="1"/>
  <c r="E29" i="1"/>
  <c r="E28" i="1"/>
  <c r="E27" i="1"/>
  <c r="E26" i="1"/>
  <c r="E25" i="1"/>
  <c r="E24" i="1"/>
  <c r="E21" i="1"/>
  <c r="E20" i="1"/>
  <c r="E17" i="1"/>
  <c r="F257" i="29"/>
  <c r="F193" i="29"/>
  <c r="F177" i="29"/>
  <c r="F171" i="29"/>
  <c r="F162" i="29"/>
  <c r="F156" i="29"/>
  <c r="F148" i="29"/>
  <c r="F140" i="29"/>
  <c r="F132" i="29"/>
  <c r="F124" i="29"/>
  <c r="B116" i="29"/>
  <c r="G107" i="29"/>
  <c r="D116" i="29" s="1"/>
  <c r="F116" i="29" s="1"/>
  <c r="F94" i="29"/>
  <c r="F93" i="29"/>
  <c r="H9" i="29"/>
  <c r="F12" i="28"/>
  <c r="F11" i="24"/>
  <c r="E42" i="30" l="1"/>
  <c r="D42" i="30" s="1"/>
  <c r="F10" i="30"/>
  <c r="E18" i="30"/>
  <c r="D18" i="30" s="1"/>
  <c r="D15" i="30"/>
  <c r="E13" i="30" l="1"/>
  <c r="D13" i="30" l="1"/>
  <c r="A115" i="14" l="1"/>
  <c r="F94" i="14" l="1"/>
  <c r="F93" i="14"/>
  <c r="F92" i="14"/>
  <c r="K119" i="20" l="1"/>
  <c r="H204" i="20"/>
  <c r="G204" i="20" s="1"/>
  <c r="E204" i="20"/>
  <c r="D204" i="20" s="1"/>
  <c r="H203" i="20"/>
  <c r="G203" i="20" s="1"/>
  <c r="E203" i="20"/>
  <c r="D203" i="20"/>
  <c r="H202" i="20"/>
  <c r="G202" i="20" s="1"/>
  <c r="E202" i="20"/>
  <c r="D202" i="20" s="1"/>
  <c r="H201" i="20"/>
  <c r="G201" i="20" s="1"/>
  <c r="E201" i="20"/>
  <c r="D201" i="20" s="1"/>
  <c r="H200" i="20"/>
  <c r="G200" i="20" s="1"/>
  <c r="E200" i="20"/>
  <c r="D200" i="20" s="1"/>
  <c r="H199" i="20"/>
  <c r="G199" i="20" s="1"/>
  <c r="E199" i="20"/>
  <c r="D199" i="20"/>
  <c r="H198" i="20"/>
  <c r="G198" i="20" s="1"/>
  <c r="E198" i="20"/>
  <c r="D198" i="20" s="1"/>
  <c r="I196" i="20"/>
  <c r="I192" i="20" s="1"/>
  <c r="F196" i="20"/>
  <c r="F192" i="20" s="1"/>
  <c r="H195" i="20"/>
  <c r="G195" i="20" s="1"/>
  <c r="E195" i="20"/>
  <c r="D195" i="20" s="1"/>
  <c r="H194" i="20"/>
  <c r="G194" i="20" s="1"/>
  <c r="E194" i="20"/>
  <c r="D194" i="20" s="1"/>
  <c r="H191" i="20"/>
  <c r="G191" i="20" s="1"/>
  <c r="E191" i="20"/>
  <c r="D191" i="20" s="1"/>
  <c r="H190" i="20"/>
  <c r="G190" i="20" s="1"/>
  <c r="E190" i="20"/>
  <c r="D190" i="20" s="1"/>
  <c r="G189" i="20"/>
  <c r="D189" i="20"/>
  <c r="I188" i="20"/>
  <c r="F188" i="20"/>
  <c r="H187" i="20"/>
  <c r="G187" i="20" s="1"/>
  <c r="E187" i="20"/>
  <c r="D187" i="20" s="1"/>
  <c r="H186" i="20"/>
  <c r="G186" i="20" s="1"/>
  <c r="E186" i="20"/>
  <c r="D186" i="20" s="1"/>
  <c r="H185" i="20"/>
  <c r="G185" i="20" s="1"/>
  <c r="E185" i="20"/>
  <c r="D185" i="20" s="1"/>
  <c r="I184" i="20"/>
  <c r="F184" i="20"/>
  <c r="H183" i="20"/>
  <c r="G183" i="20" s="1"/>
  <c r="E183" i="20"/>
  <c r="D183" i="20" s="1"/>
  <c r="H182" i="20"/>
  <c r="H181" i="20" s="1"/>
  <c r="G182" i="20"/>
  <c r="E182" i="20"/>
  <c r="D182" i="20" s="1"/>
  <c r="I181" i="20"/>
  <c r="F181" i="20"/>
  <c r="H180" i="20"/>
  <c r="G180" i="20" s="1"/>
  <c r="E180" i="20"/>
  <c r="D180" i="20" s="1"/>
  <c r="H179" i="20"/>
  <c r="G179" i="20" s="1"/>
  <c r="E179" i="20"/>
  <c r="D179" i="20"/>
  <c r="H178" i="20"/>
  <c r="G178" i="20" s="1"/>
  <c r="E178" i="20"/>
  <c r="D178" i="20" s="1"/>
  <c r="H177" i="20"/>
  <c r="G177" i="20" s="1"/>
  <c r="E177" i="20"/>
  <c r="D177" i="20" s="1"/>
  <c r="H176" i="20"/>
  <c r="G176" i="20" s="1"/>
  <c r="E176" i="20"/>
  <c r="D176" i="20" s="1"/>
  <c r="H175" i="20"/>
  <c r="G175" i="20" s="1"/>
  <c r="E175" i="20"/>
  <c r="D175" i="20" s="1"/>
  <c r="I173" i="20"/>
  <c r="F173" i="20"/>
  <c r="E173" i="20"/>
  <c r="D173" i="20" s="1"/>
  <c r="H172" i="20"/>
  <c r="G172" i="20" s="1"/>
  <c r="E172" i="20"/>
  <c r="D172" i="20" s="1"/>
  <c r="H171" i="20"/>
  <c r="G171" i="20" s="1"/>
  <c r="E171" i="20"/>
  <c r="D171" i="20" s="1"/>
  <c r="H168" i="20"/>
  <c r="G168" i="20" s="1"/>
  <c r="E168" i="20"/>
  <c r="D168" i="20" s="1"/>
  <c r="I166" i="20"/>
  <c r="F166" i="20"/>
  <c r="G162" i="20"/>
  <c r="D162" i="20"/>
  <c r="G161" i="20"/>
  <c r="D161" i="20"/>
  <c r="G160" i="20"/>
  <c r="D160" i="20"/>
  <c r="G159" i="20"/>
  <c r="D159" i="20"/>
  <c r="G158" i="20"/>
  <c r="D158" i="20"/>
  <c r="G157" i="20"/>
  <c r="D157" i="20"/>
  <c r="G156" i="20"/>
  <c r="D156" i="20"/>
  <c r="I154" i="20"/>
  <c r="I150" i="20" s="1"/>
  <c r="H154" i="20"/>
  <c r="H150" i="20" s="1"/>
  <c r="F154" i="20"/>
  <c r="E154" i="20"/>
  <c r="D154" i="20" s="1"/>
  <c r="G153" i="20"/>
  <c r="D153" i="20"/>
  <c r="G152" i="20"/>
  <c r="D152" i="20"/>
  <c r="F150" i="20"/>
  <c r="G149" i="20"/>
  <c r="D149" i="20"/>
  <c r="G148" i="20"/>
  <c r="D148" i="20"/>
  <c r="G147" i="20"/>
  <c r="D147" i="20"/>
  <c r="I146" i="20"/>
  <c r="H146" i="20"/>
  <c r="F146" i="20"/>
  <c r="E146" i="20"/>
  <c r="G145" i="20"/>
  <c r="D145" i="20"/>
  <c r="G144" i="20"/>
  <c r="D144" i="20"/>
  <c r="G143" i="20"/>
  <c r="D143" i="20"/>
  <c r="I142" i="20"/>
  <c r="H142" i="20"/>
  <c r="F142" i="20"/>
  <c r="E142" i="20"/>
  <c r="G141" i="20"/>
  <c r="D141" i="20"/>
  <c r="G140" i="20"/>
  <c r="D140" i="20"/>
  <c r="I139" i="20"/>
  <c r="H139" i="20"/>
  <c r="F139" i="20"/>
  <c r="E139" i="20"/>
  <c r="G138" i="20"/>
  <c r="D138" i="20"/>
  <c r="G137" i="20"/>
  <c r="D137" i="20"/>
  <c r="G136" i="20"/>
  <c r="D136" i="20"/>
  <c r="G135" i="20"/>
  <c r="D135" i="20"/>
  <c r="G134" i="20"/>
  <c r="D134" i="20"/>
  <c r="G133" i="20"/>
  <c r="D133" i="20"/>
  <c r="I131" i="20"/>
  <c r="H131" i="20"/>
  <c r="H127" i="20" s="1"/>
  <c r="F131" i="20"/>
  <c r="F127" i="20" s="1"/>
  <c r="E131" i="20"/>
  <c r="G130" i="20"/>
  <c r="D130" i="20"/>
  <c r="G129" i="20"/>
  <c r="D129" i="20"/>
  <c r="G126" i="20"/>
  <c r="D126" i="20"/>
  <c r="I124" i="20"/>
  <c r="G124" i="20" s="1"/>
  <c r="H124" i="20"/>
  <c r="F124" i="20"/>
  <c r="E124" i="20"/>
  <c r="N119" i="20"/>
  <c r="G118" i="20"/>
  <c r="D118" i="20"/>
  <c r="G104" i="20"/>
  <c r="G103" i="20"/>
  <c r="G102" i="20"/>
  <c r="I100" i="20"/>
  <c r="H100" i="20"/>
  <c r="G100" i="20" s="1"/>
  <c r="G99" i="20"/>
  <c r="G97" i="20"/>
  <c r="G96" i="20"/>
  <c r="G95" i="20"/>
  <c r="G94" i="20"/>
  <c r="G93" i="20"/>
  <c r="G92" i="20"/>
  <c r="I90" i="20"/>
  <c r="I86" i="20" s="1"/>
  <c r="H90" i="20"/>
  <c r="H86" i="20" s="1"/>
  <c r="G86" i="20" s="1"/>
  <c r="G89" i="20"/>
  <c r="G88" i="20"/>
  <c r="G85" i="20"/>
  <c r="G84" i="20"/>
  <c r="I83" i="20"/>
  <c r="H83" i="20"/>
  <c r="G82" i="20"/>
  <c r="G81" i="20"/>
  <c r="G80" i="20"/>
  <c r="G79" i="20"/>
  <c r="G78" i="20"/>
  <c r="I77" i="20"/>
  <c r="H77" i="20"/>
  <c r="G77" i="20" s="1"/>
  <c r="G76" i="20"/>
  <c r="G75" i="20"/>
  <c r="G74" i="20"/>
  <c r="G73" i="20"/>
  <c r="G72" i="20"/>
  <c r="G71" i="20"/>
  <c r="I70" i="20"/>
  <c r="H70" i="20"/>
  <c r="H68" i="20" s="1"/>
  <c r="G69" i="20"/>
  <c r="G67" i="20"/>
  <c r="G66" i="20"/>
  <c r="G65" i="20"/>
  <c r="I64" i="20"/>
  <c r="I62" i="20" s="1"/>
  <c r="H64" i="20"/>
  <c r="G64" i="20" s="1"/>
  <c r="G63" i="20"/>
  <c r="G60" i="20"/>
  <c r="G59" i="20"/>
  <c r="G58" i="20"/>
  <c r="G57" i="20"/>
  <c r="G56" i="20"/>
  <c r="G55" i="20"/>
  <c r="I54" i="20"/>
  <c r="H54" i="20"/>
  <c r="G53" i="20"/>
  <c r="G52" i="20"/>
  <c r="I51" i="20"/>
  <c r="H51" i="20"/>
  <c r="G50" i="20"/>
  <c r="G49" i="20"/>
  <c r="G48" i="20"/>
  <c r="G47" i="20"/>
  <c r="G46" i="20"/>
  <c r="G45" i="20"/>
  <c r="I43" i="20"/>
  <c r="H43" i="20"/>
  <c r="G42" i="20"/>
  <c r="G41" i="20"/>
  <c r="I40" i="20"/>
  <c r="H40" i="20"/>
  <c r="G40" i="20" s="1"/>
  <c r="G39" i="20"/>
  <c r="G35" i="20"/>
  <c r="I34" i="20"/>
  <c r="I29" i="20" s="1"/>
  <c r="H34" i="20"/>
  <c r="G34" i="20" s="1"/>
  <c r="G33" i="20"/>
  <c r="G32" i="20"/>
  <c r="G31" i="20"/>
  <c r="H29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I12" i="20"/>
  <c r="I10" i="20" s="1"/>
  <c r="H12" i="20"/>
  <c r="H10" i="20" s="1"/>
  <c r="G8" i="20"/>
  <c r="D104" i="20"/>
  <c r="D103" i="20"/>
  <c r="D102" i="20"/>
  <c r="F100" i="20"/>
  <c r="E100" i="20"/>
  <c r="D99" i="20"/>
  <c r="D97" i="20"/>
  <c r="D96" i="20"/>
  <c r="D95" i="20"/>
  <c r="D94" i="20"/>
  <c r="D93" i="20"/>
  <c r="D92" i="20"/>
  <c r="F90" i="20"/>
  <c r="E90" i="20"/>
  <c r="D90" i="20" s="1"/>
  <c r="D89" i="20"/>
  <c r="D88" i="20"/>
  <c r="F86" i="20"/>
  <c r="D85" i="20"/>
  <c r="D84" i="20"/>
  <c r="F83" i="20"/>
  <c r="E83" i="20"/>
  <c r="D82" i="20"/>
  <c r="D81" i="20"/>
  <c r="D80" i="20"/>
  <c r="D79" i="20"/>
  <c r="D78" i="20"/>
  <c r="F77" i="20"/>
  <c r="E77" i="20"/>
  <c r="D76" i="20"/>
  <c r="D75" i="20"/>
  <c r="D74" i="20"/>
  <c r="D73" i="20"/>
  <c r="D72" i="20"/>
  <c r="D71" i="20"/>
  <c r="F70" i="20"/>
  <c r="E70" i="20"/>
  <c r="D70" i="20" s="1"/>
  <c r="D69" i="20"/>
  <c r="E68" i="20"/>
  <c r="D67" i="20"/>
  <c r="D66" i="20"/>
  <c r="D65" i="20"/>
  <c r="F64" i="20"/>
  <c r="F62" i="20" s="1"/>
  <c r="E64" i="20"/>
  <c r="D63" i="20"/>
  <c r="E62" i="20"/>
  <c r="D60" i="20"/>
  <c r="D59" i="20"/>
  <c r="D58" i="20"/>
  <c r="D57" i="20"/>
  <c r="D56" i="20"/>
  <c r="D55" i="20"/>
  <c r="F54" i="20"/>
  <c r="E54" i="20"/>
  <c r="D53" i="20"/>
  <c r="D52" i="20"/>
  <c r="F51" i="20"/>
  <c r="E51" i="20"/>
  <c r="D50" i="20"/>
  <c r="D49" i="20"/>
  <c r="D48" i="20"/>
  <c r="D47" i="20"/>
  <c r="D46" i="20"/>
  <c r="D45" i="20"/>
  <c r="F43" i="20"/>
  <c r="E43" i="20"/>
  <c r="D43" i="20" s="1"/>
  <c r="D42" i="20"/>
  <c r="D41" i="20"/>
  <c r="F40" i="20"/>
  <c r="E40" i="20"/>
  <c r="D39" i="20"/>
  <c r="D35" i="20"/>
  <c r="F34" i="20"/>
  <c r="F29" i="20" s="1"/>
  <c r="E34" i="20"/>
  <c r="D33" i="20"/>
  <c r="D32" i="20"/>
  <c r="D31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2" i="20"/>
  <c r="F10" i="20" s="1"/>
  <c r="E12" i="20"/>
  <c r="E10" i="20" s="1"/>
  <c r="D8" i="20"/>
  <c r="G99" i="19"/>
  <c r="D99" i="19"/>
  <c r="G97" i="19"/>
  <c r="D97" i="19"/>
  <c r="G96" i="19"/>
  <c r="D96" i="19"/>
  <c r="G95" i="19"/>
  <c r="D95" i="19"/>
  <c r="G94" i="19"/>
  <c r="D94" i="19"/>
  <c r="G93" i="19"/>
  <c r="D93" i="19"/>
  <c r="G92" i="19"/>
  <c r="D92" i="19"/>
  <c r="I90" i="19"/>
  <c r="I86" i="19" s="1"/>
  <c r="H90" i="19"/>
  <c r="F90" i="19"/>
  <c r="F86" i="19" s="1"/>
  <c r="E90" i="19"/>
  <c r="E86" i="19" s="1"/>
  <c r="G89" i="19"/>
  <c r="D89" i="19"/>
  <c r="G88" i="19"/>
  <c r="D88" i="19"/>
  <c r="G85" i="19"/>
  <c r="D85" i="19"/>
  <c r="G84" i="19"/>
  <c r="D84" i="19"/>
  <c r="G83" i="19"/>
  <c r="D83" i="19"/>
  <c r="I82" i="19"/>
  <c r="H82" i="19"/>
  <c r="F82" i="19"/>
  <c r="E82" i="19"/>
  <c r="G80" i="19"/>
  <c r="D80" i="19"/>
  <c r="G79" i="19"/>
  <c r="D79" i="19"/>
  <c r="G78" i="19"/>
  <c r="D78" i="19"/>
  <c r="I77" i="19"/>
  <c r="H77" i="19"/>
  <c r="F77" i="19"/>
  <c r="E77" i="19"/>
  <c r="G76" i="19"/>
  <c r="D76" i="19"/>
  <c r="G75" i="19"/>
  <c r="D75" i="19"/>
  <c r="I74" i="19"/>
  <c r="H74" i="19"/>
  <c r="F74" i="19"/>
  <c r="E74" i="19"/>
  <c r="G73" i="19"/>
  <c r="D73" i="19"/>
  <c r="G72" i="19"/>
  <c r="D72" i="19"/>
  <c r="G71" i="19"/>
  <c r="D71" i="19"/>
  <c r="G70" i="19"/>
  <c r="D70" i="19"/>
  <c r="G69" i="19"/>
  <c r="D69" i="19"/>
  <c r="G68" i="19"/>
  <c r="D68" i="19"/>
  <c r="I66" i="19"/>
  <c r="H66" i="19"/>
  <c r="H62" i="19" s="1"/>
  <c r="F66" i="19"/>
  <c r="F62" i="19" s="1"/>
  <c r="E66" i="19"/>
  <c r="G65" i="19"/>
  <c r="D65" i="19"/>
  <c r="G64" i="19"/>
  <c r="D64" i="19"/>
  <c r="G61" i="19"/>
  <c r="D61" i="19"/>
  <c r="I59" i="19"/>
  <c r="H59" i="19"/>
  <c r="F59" i="19"/>
  <c r="E59" i="19"/>
  <c r="G55" i="19"/>
  <c r="D55" i="19"/>
  <c r="G53" i="19"/>
  <c r="D53" i="19"/>
  <c r="G52" i="19"/>
  <c r="D52" i="19"/>
  <c r="G51" i="19"/>
  <c r="D51" i="19"/>
  <c r="G50" i="19"/>
  <c r="D50" i="19"/>
  <c r="G49" i="19"/>
  <c r="D49" i="19"/>
  <c r="G48" i="19"/>
  <c r="D48" i="19"/>
  <c r="I46" i="19"/>
  <c r="I42" i="19" s="1"/>
  <c r="H46" i="19"/>
  <c r="H42" i="19" s="1"/>
  <c r="G42" i="19" s="1"/>
  <c r="F46" i="19"/>
  <c r="F42" i="19" s="1"/>
  <c r="E46" i="19"/>
  <c r="G45" i="19"/>
  <c r="D45" i="19"/>
  <c r="G44" i="19"/>
  <c r="D44" i="19"/>
  <c r="G41" i="19"/>
  <c r="D41" i="19"/>
  <c r="G40" i="19"/>
  <c r="D40" i="19"/>
  <c r="G39" i="19"/>
  <c r="D39" i="19"/>
  <c r="I38" i="19"/>
  <c r="H38" i="19"/>
  <c r="F38" i="19"/>
  <c r="E38" i="19"/>
  <c r="G36" i="19"/>
  <c r="D36" i="19"/>
  <c r="G35" i="19"/>
  <c r="D35" i="19"/>
  <c r="G34" i="19"/>
  <c r="D34" i="19"/>
  <c r="I33" i="19"/>
  <c r="H33" i="19"/>
  <c r="F33" i="19"/>
  <c r="E33" i="19"/>
  <c r="G32" i="19"/>
  <c r="D32" i="19"/>
  <c r="G31" i="19"/>
  <c r="D31" i="19"/>
  <c r="I30" i="19"/>
  <c r="H30" i="19"/>
  <c r="F30" i="19"/>
  <c r="E30" i="19"/>
  <c r="G29" i="19"/>
  <c r="D29" i="19"/>
  <c r="G28" i="19"/>
  <c r="D28" i="19"/>
  <c r="G27" i="19"/>
  <c r="D27" i="19"/>
  <c r="G26" i="19"/>
  <c r="D26" i="19"/>
  <c r="G25" i="19"/>
  <c r="D25" i="19"/>
  <c r="G24" i="19"/>
  <c r="D24" i="19"/>
  <c r="I22" i="19"/>
  <c r="H22" i="19"/>
  <c r="F22" i="19"/>
  <c r="E22" i="19"/>
  <c r="G21" i="19"/>
  <c r="D21" i="19"/>
  <c r="G20" i="19"/>
  <c r="D20" i="19"/>
  <c r="I18" i="19"/>
  <c r="G17" i="19"/>
  <c r="D17" i="19"/>
  <c r="I15" i="19"/>
  <c r="H15" i="19"/>
  <c r="F15" i="19"/>
  <c r="E15" i="19"/>
  <c r="D15" i="19" s="1"/>
  <c r="G9" i="19"/>
  <c r="D9" i="19"/>
  <c r="I90" i="18"/>
  <c r="I86" i="18" s="1"/>
  <c r="F90" i="18"/>
  <c r="F86" i="18" s="1"/>
  <c r="G83" i="18"/>
  <c r="D83" i="18"/>
  <c r="I82" i="18"/>
  <c r="F82" i="18"/>
  <c r="I77" i="18"/>
  <c r="F77" i="18"/>
  <c r="I74" i="18"/>
  <c r="F74" i="18"/>
  <c r="I66" i="18"/>
  <c r="F66" i="18"/>
  <c r="I59" i="18"/>
  <c r="F59" i="18"/>
  <c r="G55" i="18"/>
  <c r="D55" i="18"/>
  <c r="G53" i="18"/>
  <c r="D53" i="18"/>
  <c r="G52" i="18"/>
  <c r="D52" i="18"/>
  <c r="G51" i="18"/>
  <c r="D51" i="18"/>
  <c r="G50" i="18"/>
  <c r="D50" i="18"/>
  <c r="G49" i="18"/>
  <c r="D49" i="18"/>
  <c r="G48" i="18"/>
  <c r="D48" i="18"/>
  <c r="I46" i="18"/>
  <c r="H46" i="18"/>
  <c r="F46" i="18"/>
  <c r="F42" i="18" s="1"/>
  <c r="E46" i="18"/>
  <c r="G45" i="18"/>
  <c r="D45" i="18"/>
  <c r="G44" i="18"/>
  <c r="D44" i="18"/>
  <c r="I42" i="18"/>
  <c r="G41" i="18"/>
  <c r="D41" i="18"/>
  <c r="G40" i="18"/>
  <c r="D40" i="18"/>
  <c r="G39" i="18"/>
  <c r="D39" i="18"/>
  <c r="I38" i="18"/>
  <c r="H38" i="18"/>
  <c r="F38" i="18"/>
  <c r="E38" i="18"/>
  <c r="G36" i="18"/>
  <c r="D36" i="18"/>
  <c r="G35" i="18"/>
  <c r="D35" i="18"/>
  <c r="G34" i="18"/>
  <c r="D34" i="18"/>
  <c r="I33" i="18"/>
  <c r="H33" i="18"/>
  <c r="F33" i="18"/>
  <c r="E33" i="18"/>
  <c r="G32" i="18"/>
  <c r="D32" i="18"/>
  <c r="G31" i="18"/>
  <c r="D31" i="18"/>
  <c r="I30" i="18"/>
  <c r="H30" i="18"/>
  <c r="F30" i="18"/>
  <c r="E30" i="18"/>
  <c r="G29" i="18"/>
  <c r="D29" i="18"/>
  <c r="G28" i="18"/>
  <c r="D28" i="18"/>
  <c r="G27" i="18"/>
  <c r="D27" i="18"/>
  <c r="G26" i="18"/>
  <c r="D26" i="18"/>
  <c r="G25" i="18"/>
  <c r="D25" i="18"/>
  <c r="G24" i="18"/>
  <c r="D24" i="18"/>
  <c r="I22" i="18"/>
  <c r="H22" i="18"/>
  <c r="F22" i="18"/>
  <c r="E22" i="18"/>
  <c r="G21" i="18"/>
  <c r="D21" i="18"/>
  <c r="G20" i="18"/>
  <c r="D20" i="18"/>
  <c r="G17" i="18"/>
  <c r="D17" i="18"/>
  <c r="I15" i="18"/>
  <c r="H15" i="18"/>
  <c r="F15" i="18"/>
  <c r="E15" i="18"/>
  <c r="I90" i="17"/>
  <c r="I86" i="17" s="1"/>
  <c r="G83" i="17"/>
  <c r="I82" i="17"/>
  <c r="I77" i="17"/>
  <c r="I74" i="17"/>
  <c r="I66" i="17"/>
  <c r="I59" i="17"/>
  <c r="G55" i="17"/>
  <c r="G53" i="17"/>
  <c r="G52" i="17"/>
  <c r="G51" i="17"/>
  <c r="G50" i="17"/>
  <c r="G49" i="17"/>
  <c r="G48" i="17"/>
  <c r="I46" i="17"/>
  <c r="H46" i="17"/>
  <c r="G45" i="17"/>
  <c r="G44" i="17"/>
  <c r="I42" i="17"/>
  <c r="G41" i="17"/>
  <c r="G40" i="17"/>
  <c r="I38" i="17"/>
  <c r="H38" i="17"/>
  <c r="G36" i="17"/>
  <c r="G35" i="17"/>
  <c r="G34" i="17"/>
  <c r="I33" i="17"/>
  <c r="H33" i="17"/>
  <c r="G32" i="17"/>
  <c r="G31" i="17"/>
  <c r="I30" i="17"/>
  <c r="H30" i="17"/>
  <c r="G29" i="17"/>
  <c r="G28" i="17"/>
  <c r="G27" i="17"/>
  <c r="G26" i="17"/>
  <c r="G25" i="17"/>
  <c r="G24" i="17"/>
  <c r="I22" i="17"/>
  <c r="H22" i="17"/>
  <c r="G21" i="17"/>
  <c r="G20" i="17"/>
  <c r="G17" i="17"/>
  <c r="I15" i="17"/>
  <c r="H15" i="17"/>
  <c r="F90" i="17"/>
  <c r="F86" i="17" s="1"/>
  <c r="D83" i="17"/>
  <c r="F82" i="17"/>
  <c r="F77" i="17"/>
  <c r="F74" i="17"/>
  <c r="F66" i="17"/>
  <c r="F59" i="17"/>
  <c r="D55" i="17"/>
  <c r="D53" i="17"/>
  <c r="D52" i="17"/>
  <c r="D51" i="17"/>
  <c r="D50" i="17"/>
  <c r="D49" i="17"/>
  <c r="D48" i="17"/>
  <c r="F46" i="17"/>
  <c r="F42" i="17" s="1"/>
  <c r="E46" i="17"/>
  <c r="D45" i="17"/>
  <c r="D44" i="17"/>
  <c r="D41" i="17"/>
  <c r="D40" i="17"/>
  <c r="F38" i="17"/>
  <c r="E38" i="17"/>
  <c r="D36" i="17"/>
  <c r="D35" i="17"/>
  <c r="D34" i="17"/>
  <c r="F33" i="17"/>
  <c r="E33" i="17"/>
  <c r="D32" i="17"/>
  <c r="D31" i="17"/>
  <c r="F30" i="17"/>
  <c r="E30" i="17"/>
  <c r="D29" i="17"/>
  <c r="D28" i="17"/>
  <c r="D27" i="17"/>
  <c r="D26" i="17"/>
  <c r="D25" i="17"/>
  <c r="D24" i="17"/>
  <c r="F22" i="17"/>
  <c r="E22" i="17"/>
  <c r="D21" i="17"/>
  <c r="D20" i="17"/>
  <c r="D17" i="17"/>
  <c r="F15" i="17"/>
  <c r="E15" i="17"/>
  <c r="D124" i="20" l="1"/>
  <c r="I164" i="20"/>
  <c r="F169" i="20"/>
  <c r="F164" i="20" s="1"/>
  <c r="G74" i="19"/>
  <c r="G139" i="20"/>
  <c r="G142" i="20"/>
  <c r="I169" i="20"/>
  <c r="G83" i="20"/>
  <c r="D139" i="20"/>
  <c r="D142" i="20"/>
  <c r="E150" i="20"/>
  <c r="D150" i="20" s="1"/>
  <c r="E166" i="20"/>
  <c r="D181" i="20"/>
  <c r="G46" i="18"/>
  <c r="D51" i="20"/>
  <c r="H62" i="20"/>
  <c r="G62" i="20" s="1"/>
  <c r="I68" i="20"/>
  <c r="G68" i="20" s="1"/>
  <c r="H122" i="20"/>
  <c r="G131" i="20"/>
  <c r="G146" i="20"/>
  <c r="G181" i="20"/>
  <c r="E188" i="20"/>
  <c r="D188" i="20" s="1"/>
  <c r="D34" i="20"/>
  <c r="D40" i="20"/>
  <c r="D64" i="20"/>
  <c r="D83" i="20"/>
  <c r="D100" i="20"/>
  <c r="I37" i="20"/>
  <c r="I27" i="20" s="1"/>
  <c r="I25" i="20" s="1"/>
  <c r="I9" i="20" s="1"/>
  <c r="D131" i="20"/>
  <c r="D146" i="20"/>
  <c r="G154" i="20"/>
  <c r="D62" i="20"/>
  <c r="F68" i="20"/>
  <c r="D68" i="20" s="1"/>
  <c r="G51" i="20"/>
  <c r="G70" i="20"/>
  <c r="F122" i="20"/>
  <c r="F119" i="20" s="1"/>
  <c r="G150" i="20"/>
  <c r="D166" i="20"/>
  <c r="D74" i="19"/>
  <c r="G22" i="19"/>
  <c r="D38" i="19"/>
  <c r="D22" i="19"/>
  <c r="G38" i="19"/>
  <c r="D90" i="19"/>
  <c r="F18" i="19"/>
  <c r="F13" i="19" s="1"/>
  <c r="F10" i="19" s="1"/>
  <c r="G59" i="19"/>
  <c r="G77" i="19"/>
  <c r="E18" i="19"/>
  <c r="E13" i="19" s="1"/>
  <c r="G30" i="19"/>
  <c r="D59" i="19"/>
  <c r="F57" i="19"/>
  <c r="G82" i="19"/>
  <c r="H37" i="20"/>
  <c r="G37" i="20" s="1"/>
  <c r="G54" i="20"/>
  <c r="E196" i="20"/>
  <c r="D196" i="20" s="1"/>
  <c r="E86" i="20"/>
  <c r="D86" i="20" s="1"/>
  <c r="E184" i="20"/>
  <c r="D184" i="20" s="1"/>
  <c r="D54" i="20"/>
  <c r="D12" i="20"/>
  <c r="D15" i="18"/>
  <c r="D33" i="18"/>
  <c r="F62" i="18"/>
  <c r="F57" i="18" s="1"/>
  <c r="G30" i="18"/>
  <c r="D22" i="18"/>
  <c r="G15" i="18"/>
  <c r="H18" i="17"/>
  <c r="H13" i="17" s="1"/>
  <c r="D30" i="19"/>
  <c r="D33" i="19"/>
  <c r="I62" i="19"/>
  <c r="I57" i="19" s="1"/>
  <c r="G15" i="19"/>
  <c r="G46" i="19"/>
  <c r="D66" i="19"/>
  <c r="D82" i="19"/>
  <c r="G90" i="19"/>
  <c r="G33" i="19"/>
  <c r="D46" i="19"/>
  <c r="G66" i="19"/>
  <c r="D77" i="19"/>
  <c r="D86" i="19"/>
  <c r="D30" i="18"/>
  <c r="I62" i="18"/>
  <c r="I57" i="18" s="1"/>
  <c r="G22" i="18"/>
  <c r="I18" i="18"/>
  <c r="I13" i="18" s="1"/>
  <c r="D38" i="18"/>
  <c r="D46" i="18"/>
  <c r="G38" i="17"/>
  <c r="H188" i="20"/>
  <c r="G188" i="20" s="1"/>
  <c r="E127" i="20"/>
  <c r="I127" i="20"/>
  <c r="E181" i="20"/>
  <c r="H166" i="20"/>
  <c r="H173" i="20"/>
  <c r="H184" i="20"/>
  <c r="G184" i="20" s="1"/>
  <c r="H196" i="20"/>
  <c r="G12" i="20"/>
  <c r="G43" i="20"/>
  <c r="G90" i="20"/>
  <c r="G10" i="20"/>
  <c r="G29" i="20"/>
  <c r="D10" i="20"/>
  <c r="E37" i="20"/>
  <c r="F37" i="20"/>
  <c r="E29" i="20"/>
  <c r="D77" i="20"/>
  <c r="I13" i="19"/>
  <c r="I10" i="19" s="1"/>
  <c r="E42" i="19"/>
  <c r="D42" i="19" s="1"/>
  <c r="E62" i="19"/>
  <c r="H18" i="19"/>
  <c r="H57" i="19"/>
  <c r="H86" i="19"/>
  <c r="G86" i="19" s="1"/>
  <c r="E42" i="18"/>
  <c r="D42" i="18" s="1"/>
  <c r="H18" i="18"/>
  <c r="H13" i="18" s="1"/>
  <c r="G38" i="18"/>
  <c r="F18" i="18"/>
  <c r="F13" i="18" s="1"/>
  <c r="G33" i="18"/>
  <c r="G33" i="17"/>
  <c r="I62" i="17"/>
  <c r="I57" i="17" s="1"/>
  <c r="D15" i="17"/>
  <c r="G15" i="17"/>
  <c r="G30" i="17"/>
  <c r="G46" i="17"/>
  <c r="E18" i="18"/>
  <c r="H42" i="18"/>
  <c r="G42" i="18" s="1"/>
  <c r="D30" i="17"/>
  <c r="G22" i="17"/>
  <c r="F62" i="17"/>
  <c r="F57" i="17" s="1"/>
  <c r="D33" i="17"/>
  <c r="D46" i="17"/>
  <c r="I18" i="17"/>
  <c r="I13" i="17" s="1"/>
  <c r="H42" i="17"/>
  <c r="G42" i="17" s="1"/>
  <c r="D38" i="17"/>
  <c r="E18" i="17"/>
  <c r="E13" i="17" s="1"/>
  <c r="E42" i="17"/>
  <c r="D42" i="17" s="1"/>
  <c r="F18" i="17"/>
  <c r="F13" i="17" s="1"/>
  <c r="D22" i="17"/>
  <c r="F27" i="20" l="1"/>
  <c r="F25" i="20" s="1"/>
  <c r="F9" i="20" s="1"/>
  <c r="E169" i="20"/>
  <c r="D169" i="20" s="1"/>
  <c r="F10" i="17"/>
  <c r="D37" i="20"/>
  <c r="G57" i="19"/>
  <c r="D18" i="19"/>
  <c r="G62" i="19"/>
  <c r="H27" i="20"/>
  <c r="G27" i="20" s="1"/>
  <c r="H25" i="20"/>
  <c r="G25" i="20" s="1"/>
  <c r="E192" i="20"/>
  <c r="D192" i="20" s="1"/>
  <c r="F10" i="18"/>
  <c r="I10" i="18"/>
  <c r="I10" i="17"/>
  <c r="G18" i="18"/>
  <c r="H169" i="20"/>
  <c r="G169" i="20" s="1"/>
  <c r="G173" i="20"/>
  <c r="G166" i="20"/>
  <c r="E164" i="20"/>
  <c r="D164" i="20" s="1"/>
  <c r="G196" i="20"/>
  <c r="H192" i="20"/>
  <c r="G192" i="20" s="1"/>
  <c r="G127" i="20"/>
  <c r="I122" i="20"/>
  <c r="E122" i="20"/>
  <c r="D127" i="20"/>
  <c r="E27" i="20"/>
  <c r="D29" i="20"/>
  <c r="E57" i="19"/>
  <c r="D57" i="19" s="1"/>
  <c r="D62" i="19"/>
  <c r="H13" i="19"/>
  <c r="G18" i="19"/>
  <c r="E10" i="19"/>
  <c r="D10" i="19" s="1"/>
  <c r="D13" i="19"/>
  <c r="G13" i="18"/>
  <c r="E13" i="18"/>
  <c r="D18" i="18"/>
  <c r="G18" i="17"/>
  <c r="G13" i="17"/>
  <c r="D18" i="17"/>
  <c r="D13" i="17"/>
  <c r="H9" i="20" l="1"/>
  <c r="G9" i="20" s="1"/>
  <c r="H164" i="20"/>
  <c r="G164" i="20" s="1"/>
  <c r="D122" i="20"/>
  <c r="E119" i="20"/>
  <c r="D119" i="20" s="1"/>
  <c r="L119" i="20" s="1"/>
  <c r="I119" i="20"/>
  <c r="G122" i="20"/>
  <c r="D27" i="20"/>
  <c r="E25" i="20"/>
  <c r="G13" i="19"/>
  <c r="H10" i="19"/>
  <c r="G10" i="19" s="1"/>
  <c r="D13" i="18"/>
  <c r="H119" i="20" l="1"/>
  <c r="G119" i="20" s="1"/>
  <c r="O119" i="20" s="1"/>
  <c r="P119" i="20" s="1"/>
  <c r="M119" i="20"/>
  <c r="D25" i="20"/>
  <c r="E9" i="20"/>
  <c r="D9" i="20" s="1"/>
  <c r="F371" i="14" l="1"/>
  <c r="F381" i="14"/>
  <c r="F383" i="14"/>
  <c r="F385" i="14"/>
  <c r="F387" i="14"/>
  <c r="F389" i="14"/>
  <c r="F391" i="14"/>
  <c r="F393" i="14"/>
  <c r="F351" i="14"/>
  <c r="F352" i="14"/>
  <c r="F363" i="14"/>
  <c r="F362" i="14"/>
  <c r="F354" i="14"/>
  <c r="F353" i="14"/>
  <c r="F297" i="14"/>
  <c r="F296" i="14"/>
  <c r="F288" i="14"/>
  <c r="F287" i="14"/>
  <c r="F286" i="14"/>
  <c r="F285" i="14"/>
  <c r="F284" i="14"/>
  <c r="F276" i="14"/>
  <c r="F275" i="14"/>
  <c r="F266" i="14"/>
  <c r="F265" i="14"/>
  <c r="F256" i="14"/>
  <c r="F229" i="14"/>
  <c r="F222" i="14"/>
  <c r="F215" i="14"/>
  <c r="F193" i="14"/>
  <c r="F192" i="14"/>
  <c r="F184" i="14"/>
  <c r="F176" i="14"/>
  <c r="F170" i="14"/>
  <c r="F161" i="14"/>
  <c r="F155" i="14"/>
  <c r="F147" i="14"/>
  <c r="F139" i="14"/>
  <c r="F131" i="14"/>
  <c r="F123" i="14"/>
  <c r="D115" i="14"/>
  <c r="F115" i="14" s="1"/>
  <c r="F26" i="14"/>
  <c r="F11" i="14"/>
  <c r="H204" i="6"/>
  <c r="E204" i="6"/>
  <c r="E99" i="18" s="1"/>
  <c r="D99" i="18" s="1"/>
  <c r="H203" i="6"/>
  <c r="E203" i="6"/>
  <c r="E97" i="18" s="1"/>
  <c r="D97" i="18" s="1"/>
  <c r="H202" i="6"/>
  <c r="E202" i="6"/>
  <c r="E96" i="18" s="1"/>
  <c r="D96" i="18" s="1"/>
  <c r="H201" i="6"/>
  <c r="E201" i="6"/>
  <c r="E95" i="18" s="1"/>
  <c r="D95" i="18" s="1"/>
  <c r="H200" i="6"/>
  <c r="E200" i="6"/>
  <c r="E94" i="18" s="1"/>
  <c r="H199" i="6"/>
  <c r="E199" i="6"/>
  <c r="E93" i="18" s="1"/>
  <c r="D93" i="18" s="1"/>
  <c r="H198" i="6"/>
  <c r="E198" i="6"/>
  <c r="E92" i="18" s="1"/>
  <c r="D92" i="18" s="1"/>
  <c r="I196" i="6"/>
  <c r="F196" i="6"/>
  <c r="F192" i="6" s="1"/>
  <c r="H195" i="6"/>
  <c r="H89" i="18" s="1"/>
  <c r="G89" i="18" s="1"/>
  <c r="E195" i="6"/>
  <c r="H194" i="6"/>
  <c r="H88" i="18" s="1"/>
  <c r="G88" i="18" s="1"/>
  <c r="G194" i="6"/>
  <c r="E194" i="6"/>
  <c r="I192" i="6"/>
  <c r="H191" i="6"/>
  <c r="E191" i="6"/>
  <c r="E85" i="18" s="1"/>
  <c r="D85" i="18" s="1"/>
  <c r="D191" i="6"/>
  <c r="H190" i="6"/>
  <c r="H188" i="6" s="1"/>
  <c r="G188" i="6" s="1"/>
  <c r="E190" i="6"/>
  <c r="E84" i="18" s="1"/>
  <c r="D190" i="6"/>
  <c r="G189" i="6"/>
  <c r="D189" i="6"/>
  <c r="I188" i="6"/>
  <c r="F188" i="6"/>
  <c r="E188" i="6"/>
  <c r="H187" i="6"/>
  <c r="E187" i="6"/>
  <c r="E80" i="18" s="1"/>
  <c r="D80" i="18" s="1"/>
  <c r="H186" i="6"/>
  <c r="E186" i="6"/>
  <c r="E79" i="18" s="1"/>
  <c r="H185" i="6"/>
  <c r="E185" i="6"/>
  <c r="E78" i="18" s="1"/>
  <c r="D78" i="18" s="1"/>
  <c r="D185" i="6"/>
  <c r="I184" i="6"/>
  <c r="F184" i="6"/>
  <c r="H183" i="6"/>
  <c r="H76" i="18" s="1"/>
  <c r="E183" i="6"/>
  <c r="H182" i="6"/>
  <c r="H75" i="18" s="1"/>
  <c r="G75" i="18" s="1"/>
  <c r="E182" i="6"/>
  <c r="I181" i="6"/>
  <c r="F181" i="6"/>
  <c r="H180" i="6"/>
  <c r="E180" i="6"/>
  <c r="E73" i="18" s="1"/>
  <c r="D73" i="18" s="1"/>
  <c r="H179" i="6"/>
  <c r="E179" i="6"/>
  <c r="E72" i="18" s="1"/>
  <c r="D72" i="18" s="1"/>
  <c r="H178" i="6"/>
  <c r="E178" i="6"/>
  <c r="E71" i="18" s="1"/>
  <c r="D71" i="18" s="1"/>
  <c r="H177" i="6"/>
  <c r="E177" i="6"/>
  <c r="E70" i="18" s="1"/>
  <c r="D70" i="18" s="1"/>
  <c r="H176" i="6"/>
  <c r="E176" i="6"/>
  <c r="E69" i="18" s="1"/>
  <c r="D69" i="18" s="1"/>
  <c r="H175" i="6"/>
  <c r="E175" i="6"/>
  <c r="E68" i="18" s="1"/>
  <c r="I173" i="6"/>
  <c r="I169" i="6" s="1"/>
  <c r="F173" i="6"/>
  <c r="H172" i="6"/>
  <c r="H65" i="18" s="1"/>
  <c r="G65" i="18" s="1"/>
  <c r="G172" i="6"/>
  <c r="E172" i="6"/>
  <c r="H171" i="6"/>
  <c r="H64" i="18" s="1"/>
  <c r="G64" i="18" s="1"/>
  <c r="E171" i="6"/>
  <c r="H168" i="6"/>
  <c r="E168" i="6"/>
  <c r="E61" i="18" s="1"/>
  <c r="I166" i="6"/>
  <c r="F166" i="6"/>
  <c r="G162" i="6"/>
  <c r="D162" i="6"/>
  <c r="G161" i="6"/>
  <c r="D161" i="6"/>
  <c r="G160" i="6"/>
  <c r="D160" i="6"/>
  <c r="G159" i="6"/>
  <c r="D159" i="6"/>
  <c r="G158" i="6"/>
  <c r="D158" i="6"/>
  <c r="G157" i="6"/>
  <c r="D157" i="6"/>
  <c r="G156" i="6"/>
  <c r="D156" i="6"/>
  <c r="I154" i="6"/>
  <c r="H154" i="6"/>
  <c r="G154" i="6" s="1"/>
  <c r="F154" i="6"/>
  <c r="D154" i="6" s="1"/>
  <c r="E154" i="6"/>
  <c r="G153" i="6"/>
  <c r="D153" i="6"/>
  <c r="G152" i="6"/>
  <c r="D152" i="6"/>
  <c r="I150" i="6"/>
  <c r="E150" i="6"/>
  <c r="G149" i="6"/>
  <c r="D149" i="6"/>
  <c r="G148" i="6"/>
  <c r="D148" i="6"/>
  <c r="G147" i="6"/>
  <c r="D147" i="6"/>
  <c r="I146" i="6"/>
  <c r="H146" i="6"/>
  <c r="F146" i="6"/>
  <c r="E146" i="6"/>
  <c r="D146" i="6" s="1"/>
  <c r="G145" i="6"/>
  <c r="D145" i="6"/>
  <c r="G144" i="6"/>
  <c r="D144" i="6"/>
  <c r="G143" i="6"/>
  <c r="D143" i="6"/>
  <c r="I142" i="6"/>
  <c r="H142" i="6"/>
  <c r="F142" i="6"/>
  <c r="E142" i="6"/>
  <c r="G141" i="6"/>
  <c r="D141" i="6"/>
  <c r="D139" i="6" s="1"/>
  <c r="G140" i="6"/>
  <c r="D140" i="6"/>
  <c r="I139" i="6"/>
  <c r="H139" i="6"/>
  <c r="F139" i="6"/>
  <c r="E139" i="6"/>
  <c r="G138" i="6"/>
  <c r="D138" i="6"/>
  <c r="G137" i="6"/>
  <c r="D137" i="6"/>
  <c r="G136" i="6"/>
  <c r="D136" i="6"/>
  <c r="G135" i="6"/>
  <c r="D135" i="6"/>
  <c r="G134" i="6"/>
  <c r="D134" i="6"/>
  <c r="G133" i="6"/>
  <c r="D133" i="6"/>
  <c r="I131" i="6"/>
  <c r="H131" i="6"/>
  <c r="H127" i="6" s="1"/>
  <c r="F131" i="6"/>
  <c r="E131" i="6"/>
  <c r="D131" i="6" s="1"/>
  <c r="G130" i="6"/>
  <c r="D130" i="6"/>
  <c r="G129" i="6"/>
  <c r="D129" i="6"/>
  <c r="G126" i="6"/>
  <c r="D126" i="6"/>
  <c r="I124" i="6"/>
  <c r="H124" i="6"/>
  <c r="F124" i="6"/>
  <c r="E124" i="6"/>
  <c r="N119" i="6"/>
  <c r="K119" i="6"/>
  <c r="G118" i="6"/>
  <c r="D118" i="6"/>
  <c r="H100" i="6"/>
  <c r="H90" i="6"/>
  <c r="H86" i="6" s="1"/>
  <c r="H83" i="6"/>
  <c r="H77" i="6"/>
  <c r="H70" i="6"/>
  <c r="H64" i="6"/>
  <c r="H62" i="6" s="1"/>
  <c r="H54" i="6"/>
  <c r="H51" i="6"/>
  <c r="H43" i="6"/>
  <c r="H40" i="6"/>
  <c r="H34" i="6"/>
  <c r="H29" i="6" s="1"/>
  <c r="H21" i="6"/>
  <c r="H17" i="6"/>
  <c r="E100" i="6"/>
  <c r="E90" i="6"/>
  <c r="E86" i="6" s="1"/>
  <c r="E83" i="6"/>
  <c r="E77" i="6"/>
  <c r="E70" i="6"/>
  <c r="E64" i="6"/>
  <c r="E62" i="6" s="1"/>
  <c r="E54" i="6"/>
  <c r="E51" i="6"/>
  <c r="E43" i="6"/>
  <c r="E40" i="6"/>
  <c r="E34" i="6"/>
  <c r="E29" i="6" s="1"/>
  <c r="E21" i="6"/>
  <c r="E17" i="6"/>
  <c r="H92" i="5"/>
  <c r="H82" i="5"/>
  <c r="H78" i="5" s="1"/>
  <c r="H75" i="5"/>
  <c r="H69" i="5"/>
  <c r="H62" i="5"/>
  <c r="H56" i="5"/>
  <c r="H54" i="5" s="1"/>
  <c r="H46" i="5"/>
  <c r="H43" i="5"/>
  <c r="H35" i="5"/>
  <c r="H32" i="5"/>
  <c r="H26" i="5"/>
  <c r="H21" i="5"/>
  <c r="H13" i="5"/>
  <c r="H10" i="5" s="1"/>
  <c r="H200" i="5"/>
  <c r="H198" i="5"/>
  <c r="H97" i="17" s="1"/>
  <c r="G97" i="17" s="1"/>
  <c r="H197" i="5"/>
  <c r="H196" i="5"/>
  <c r="H195" i="5"/>
  <c r="H194" i="5"/>
  <c r="H93" i="17" s="1"/>
  <c r="G93" i="17" s="1"/>
  <c r="H193" i="5"/>
  <c r="I191" i="5"/>
  <c r="I187" i="5" s="1"/>
  <c r="H190" i="5"/>
  <c r="H189" i="5"/>
  <c r="H186" i="5"/>
  <c r="H185" i="5"/>
  <c r="G184" i="5"/>
  <c r="I183" i="5"/>
  <c r="H181" i="5"/>
  <c r="H180" i="5"/>
  <c r="H179" i="5"/>
  <c r="H178" i="5" s="1"/>
  <c r="G178" i="5" s="1"/>
  <c r="I178" i="5"/>
  <c r="H177" i="5"/>
  <c r="H176" i="5"/>
  <c r="I175" i="5"/>
  <c r="H174" i="5"/>
  <c r="H173" i="5"/>
  <c r="H72" i="17" s="1"/>
  <c r="G72" i="17" s="1"/>
  <c r="H172" i="5"/>
  <c r="H171" i="5"/>
  <c r="H170" i="5"/>
  <c r="H169" i="5"/>
  <c r="G169" i="5" s="1"/>
  <c r="I167" i="5"/>
  <c r="I163" i="5" s="1"/>
  <c r="I158" i="5" s="1"/>
  <c r="H166" i="5"/>
  <c r="H165" i="5"/>
  <c r="H162" i="5"/>
  <c r="G162" i="5" s="1"/>
  <c r="I160" i="5"/>
  <c r="G156" i="5"/>
  <c r="G154" i="5"/>
  <c r="G153" i="5"/>
  <c r="G152" i="5"/>
  <c r="G151" i="5"/>
  <c r="G150" i="5"/>
  <c r="G149" i="5"/>
  <c r="I147" i="5"/>
  <c r="I143" i="5" s="1"/>
  <c r="H147" i="5"/>
  <c r="G147" i="5" s="1"/>
  <c r="G146" i="5"/>
  <c r="G145" i="5"/>
  <c r="G142" i="5"/>
  <c r="G141" i="5"/>
  <c r="G140" i="5"/>
  <c r="I139" i="5"/>
  <c r="H139" i="5"/>
  <c r="G139" i="5" s="1"/>
  <c r="G137" i="5"/>
  <c r="G136" i="5"/>
  <c r="G135" i="5"/>
  <c r="I134" i="5"/>
  <c r="H134" i="5"/>
  <c r="G134" i="5" s="1"/>
  <c r="G133" i="5"/>
  <c r="G132" i="5"/>
  <c r="I131" i="5"/>
  <c r="H131" i="5"/>
  <c r="G130" i="5"/>
  <c r="G129" i="5"/>
  <c r="G128" i="5"/>
  <c r="G127" i="5"/>
  <c r="G126" i="5"/>
  <c r="G125" i="5"/>
  <c r="I123" i="5"/>
  <c r="H123" i="5"/>
  <c r="G122" i="5"/>
  <c r="G121" i="5"/>
  <c r="I119" i="5"/>
  <c r="G118" i="5"/>
  <c r="I116" i="5"/>
  <c r="H116" i="5"/>
  <c r="G110" i="5"/>
  <c r="E92" i="5"/>
  <c r="E82" i="5"/>
  <c r="E78" i="5" s="1"/>
  <c r="E75" i="5"/>
  <c r="E69" i="5"/>
  <c r="E62" i="5"/>
  <c r="E56" i="5"/>
  <c r="E54" i="5" s="1"/>
  <c r="E46" i="5"/>
  <c r="E43" i="5"/>
  <c r="E35" i="5"/>
  <c r="E32" i="5"/>
  <c r="E26" i="5"/>
  <c r="E21" i="5" s="1"/>
  <c r="E13" i="5"/>
  <c r="E10" i="5" s="1"/>
  <c r="E200" i="5"/>
  <c r="E198" i="5"/>
  <c r="E197" i="5"/>
  <c r="E196" i="5"/>
  <c r="E195" i="5"/>
  <c r="E194" i="5"/>
  <c r="E193" i="5"/>
  <c r="E92" i="17" s="1"/>
  <c r="D92" i="17" s="1"/>
  <c r="F191" i="5"/>
  <c r="F187" i="5" s="1"/>
  <c r="E190" i="5"/>
  <c r="E189" i="5"/>
  <c r="E186" i="5"/>
  <c r="E85" i="17" s="1"/>
  <c r="D85" i="17" s="1"/>
  <c r="E185" i="5"/>
  <c r="E84" i="17" s="1"/>
  <c r="D185" i="5"/>
  <c r="D184" i="5"/>
  <c r="F183" i="5"/>
  <c r="E181" i="5"/>
  <c r="E180" i="5"/>
  <c r="E179" i="5"/>
  <c r="F178" i="5"/>
  <c r="E177" i="5"/>
  <c r="E176" i="5"/>
  <c r="F175" i="5"/>
  <c r="E174" i="5"/>
  <c r="E73" i="17" s="1"/>
  <c r="D73" i="17" s="1"/>
  <c r="E173" i="5"/>
  <c r="E72" i="17" s="1"/>
  <c r="D72" i="17" s="1"/>
  <c r="E172" i="5"/>
  <c r="E71" i="17" s="1"/>
  <c r="D71" i="17" s="1"/>
  <c r="E171" i="5"/>
  <c r="E70" i="17" s="1"/>
  <c r="D70" i="17" s="1"/>
  <c r="E170" i="5"/>
  <c r="E69" i="17" s="1"/>
  <c r="D69" i="17" s="1"/>
  <c r="E169" i="5"/>
  <c r="E68" i="17" s="1"/>
  <c r="F167" i="5"/>
  <c r="E166" i="5"/>
  <c r="E165" i="5"/>
  <c r="E64" i="17" s="1"/>
  <c r="E162" i="5"/>
  <c r="E61" i="17" s="1"/>
  <c r="F160" i="5"/>
  <c r="D156" i="5"/>
  <c r="D154" i="5"/>
  <c r="D153" i="5"/>
  <c r="D152" i="5"/>
  <c r="D151" i="5"/>
  <c r="D150" i="5"/>
  <c r="D149" i="5"/>
  <c r="F147" i="5"/>
  <c r="F143" i="5" s="1"/>
  <c r="E147" i="5"/>
  <c r="D146" i="5"/>
  <c r="D145" i="5"/>
  <c r="D142" i="5"/>
  <c r="D141" i="5"/>
  <c r="D140" i="5"/>
  <c r="F139" i="5"/>
  <c r="E139" i="5"/>
  <c r="D137" i="5"/>
  <c r="D136" i="5"/>
  <c r="D135" i="5"/>
  <c r="F134" i="5"/>
  <c r="E134" i="5"/>
  <c r="D133" i="5"/>
  <c r="D132" i="5"/>
  <c r="F131" i="5"/>
  <c r="E131" i="5"/>
  <c r="D130" i="5"/>
  <c r="D129" i="5"/>
  <c r="D128" i="5"/>
  <c r="D127" i="5"/>
  <c r="D126" i="5"/>
  <c r="D125" i="5"/>
  <c r="F123" i="5"/>
  <c r="F119" i="5" s="1"/>
  <c r="F114" i="5" s="1"/>
  <c r="E123" i="5"/>
  <c r="D122" i="5"/>
  <c r="D121" i="5"/>
  <c r="E119" i="5"/>
  <c r="D118" i="5"/>
  <c r="F116" i="5"/>
  <c r="E116" i="5"/>
  <c r="D110" i="5"/>
  <c r="F91" i="13"/>
  <c r="F87" i="13" s="1"/>
  <c r="D84" i="13"/>
  <c r="F83" i="13"/>
  <c r="F78" i="13"/>
  <c r="F75" i="13"/>
  <c r="F67" i="13"/>
  <c r="F60" i="13"/>
  <c r="D56" i="13"/>
  <c r="D54" i="13"/>
  <c r="D53" i="13"/>
  <c r="D52" i="13"/>
  <c r="D51" i="13"/>
  <c r="D50" i="13"/>
  <c r="D49" i="13"/>
  <c r="F47" i="13"/>
  <c r="F43" i="13" s="1"/>
  <c r="E47" i="13"/>
  <c r="D47" i="13" s="1"/>
  <c r="D46" i="13"/>
  <c r="D45" i="13"/>
  <c r="D42" i="13"/>
  <c r="D41" i="13"/>
  <c r="D40" i="13"/>
  <c r="F39" i="13"/>
  <c r="E39" i="13"/>
  <c r="D37" i="13"/>
  <c r="D36" i="13"/>
  <c r="D35" i="13"/>
  <c r="F34" i="13"/>
  <c r="E34" i="13"/>
  <c r="D34" i="13" s="1"/>
  <c r="D33" i="13"/>
  <c r="D32" i="13"/>
  <c r="F31" i="13"/>
  <c r="E31" i="13"/>
  <c r="D30" i="13"/>
  <c r="D29" i="13"/>
  <c r="D28" i="13"/>
  <c r="D27" i="13"/>
  <c r="D26" i="13"/>
  <c r="D25" i="13"/>
  <c r="F23" i="13"/>
  <c r="E23" i="13"/>
  <c r="D22" i="13"/>
  <c r="D21" i="13"/>
  <c r="D18" i="13"/>
  <c r="F16" i="13"/>
  <c r="E16" i="13"/>
  <c r="E204" i="10"/>
  <c r="E203" i="10"/>
  <c r="E98" i="13" s="1"/>
  <c r="D98" i="13" s="1"/>
  <c r="E202" i="10"/>
  <c r="E201" i="10"/>
  <c r="E200" i="10"/>
  <c r="E199" i="10"/>
  <c r="E94" i="13" s="1"/>
  <c r="E198" i="10"/>
  <c r="F196" i="10"/>
  <c r="F192" i="10" s="1"/>
  <c r="E195" i="10"/>
  <c r="E194" i="10"/>
  <c r="E191" i="10"/>
  <c r="E188" i="10" s="1"/>
  <c r="E190" i="10"/>
  <c r="D189" i="10"/>
  <c r="F188" i="10"/>
  <c r="E187" i="10"/>
  <c r="E186" i="10"/>
  <c r="E80" i="13" s="1"/>
  <c r="D80" i="13" s="1"/>
  <c r="D186" i="10"/>
  <c r="E185" i="10"/>
  <c r="E184" i="10" s="1"/>
  <c r="F184" i="10"/>
  <c r="E183" i="10"/>
  <c r="E182" i="10"/>
  <c r="F181" i="10"/>
  <c r="E180" i="10"/>
  <c r="E179" i="10"/>
  <c r="E73" i="13" s="1"/>
  <c r="D73" i="13" s="1"/>
  <c r="E178" i="10"/>
  <c r="E177" i="10"/>
  <c r="E176" i="10"/>
  <c r="E175" i="10"/>
  <c r="E69" i="13" s="1"/>
  <c r="D175" i="10"/>
  <c r="F173" i="10"/>
  <c r="E172" i="10"/>
  <c r="E171" i="10"/>
  <c r="E65" i="13" s="1"/>
  <c r="D65" i="13" s="1"/>
  <c r="E168" i="10"/>
  <c r="F166" i="10"/>
  <c r="D162" i="10"/>
  <c r="D161" i="10"/>
  <c r="D160" i="10"/>
  <c r="D159" i="10"/>
  <c r="D158" i="10"/>
  <c r="D157" i="10"/>
  <c r="D156" i="10"/>
  <c r="F154" i="10"/>
  <c r="F150" i="10" s="1"/>
  <c r="E154" i="10"/>
  <c r="D153" i="10"/>
  <c r="D152" i="10"/>
  <c r="D149" i="10"/>
  <c r="D148" i="10"/>
  <c r="D147" i="10"/>
  <c r="F146" i="10"/>
  <c r="E146" i="10"/>
  <c r="D145" i="10"/>
  <c r="D144" i="10"/>
  <c r="D143" i="10"/>
  <c r="F142" i="10"/>
  <c r="E142" i="10"/>
  <c r="D141" i="10"/>
  <c r="D140" i="10"/>
  <c r="F139" i="10"/>
  <c r="E139" i="10"/>
  <c r="D138" i="10"/>
  <c r="D137" i="10"/>
  <c r="D136" i="10"/>
  <c r="D135" i="10"/>
  <c r="D134" i="10"/>
  <c r="D133" i="10"/>
  <c r="F131" i="10"/>
  <c r="E131" i="10"/>
  <c r="E127" i="10" s="1"/>
  <c r="D130" i="10"/>
  <c r="D129" i="10"/>
  <c r="D126" i="10"/>
  <c r="F124" i="10"/>
  <c r="E124" i="10"/>
  <c r="D124" i="10" s="1"/>
  <c r="H119" i="10"/>
  <c r="D118" i="10"/>
  <c r="E204" i="11"/>
  <c r="E203" i="11"/>
  <c r="E202" i="11"/>
  <c r="E201" i="11"/>
  <c r="E95" i="30" s="1"/>
  <c r="D95" i="30" s="1"/>
  <c r="E200" i="11"/>
  <c r="E199" i="11"/>
  <c r="E93" i="30" s="1"/>
  <c r="D93" i="30" s="1"/>
  <c r="E198" i="11"/>
  <c r="F196" i="11"/>
  <c r="F192" i="11" s="1"/>
  <c r="E195" i="11"/>
  <c r="E194" i="11"/>
  <c r="E191" i="11"/>
  <c r="E190" i="11"/>
  <c r="E84" i="30" s="1"/>
  <c r="D189" i="11"/>
  <c r="F188" i="11"/>
  <c r="E187" i="11"/>
  <c r="E186" i="11"/>
  <c r="E185" i="11"/>
  <c r="F184" i="11"/>
  <c r="E183" i="11"/>
  <c r="E182" i="11"/>
  <c r="F181" i="11"/>
  <c r="E180" i="11"/>
  <c r="E179" i="11"/>
  <c r="E72" i="30" s="1"/>
  <c r="D72" i="30" s="1"/>
  <c r="E178" i="11"/>
  <c r="E177" i="11"/>
  <c r="E176" i="11"/>
  <c r="E175" i="11"/>
  <c r="E68" i="30" s="1"/>
  <c r="F173" i="11"/>
  <c r="F169" i="11" s="1"/>
  <c r="E172" i="11"/>
  <c r="E171" i="11"/>
  <c r="E168" i="11"/>
  <c r="E61" i="30" s="1"/>
  <c r="D168" i="11"/>
  <c r="F166" i="11"/>
  <c r="D162" i="11"/>
  <c r="D161" i="11"/>
  <c r="D160" i="11"/>
  <c r="D159" i="11"/>
  <c r="D158" i="11"/>
  <c r="D157" i="11"/>
  <c r="D156" i="11"/>
  <c r="F154" i="11"/>
  <c r="E154" i="11"/>
  <c r="D153" i="11"/>
  <c r="D152" i="11"/>
  <c r="F150" i="11"/>
  <c r="D149" i="11"/>
  <c r="D148" i="11"/>
  <c r="D147" i="11"/>
  <c r="F146" i="11"/>
  <c r="E146" i="11"/>
  <c r="D146" i="11" s="1"/>
  <c r="D145" i="11"/>
  <c r="D144" i="11"/>
  <c r="D143" i="11"/>
  <c r="F142" i="11"/>
  <c r="E142" i="11"/>
  <c r="D142" i="11" s="1"/>
  <c r="D141" i="11"/>
  <c r="D140" i="11"/>
  <c r="F139" i="11"/>
  <c r="E139" i="11"/>
  <c r="D138" i="11"/>
  <c r="D137" i="11"/>
  <c r="D136" i="11"/>
  <c r="D135" i="11"/>
  <c r="D134" i="11"/>
  <c r="D133" i="11"/>
  <c r="F131" i="11"/>
  <c r="F127" i="11" s="1"/>
  <c r="E131" i="11"/>
  <c r="D131" i="11" s="1"/>
  <c r="D130" i="11"/>
  <c r="D129" i="11"/>
  <c r="D126" i="11"/>
  <c r="F124" i="11"/>
  <c r="E124" i="11"/>
  <c r="D118" i="11"/>
  <c r="G198" i="5" l="1"/>
  <c r="F164" i="11"/>
  <c r="F111" i="5"/>
  <c r="E166" i="6"/>
  <c r="D166" i="6" s="1"/>
  <c r="D188" i="6"/>
  <c r="D119" i="5"/>
  <c r="F150" i="6"/>
  <c r="F63" i="13"/>
  <c r="H10" i="6"/>
  <c r="G139" i="6"/>
  <c r="E166" i="11"/>
  <c r="D166" i="11" s="1"/>
  <c r="D131" i="10"/>
  <c r="D146" i="10"/>
  <c r="D16" i="13"/>
  <c r="G116" i="5"/>
  <c r="G194" i="5"/>
  <c r="H60" i="5"/>
  <c r="D124" i="6"/>
  <c r="F127" i="6"/>
  <c r="F122" i="6" s="1"/>
  <c r="F119" i="6" s="1"/>
  <c r="D142" i="6"/>
  <c r="D150" i="6"/>
  <c r="F169" i="6"/>
  <c r="F164" i="6" s="1"/>
  <c r="D175" i="6"/>
  <c r="G131" i="5"/>
  <c r="D174" i="5"/>
  <c r="D203" i="10"/>
  <c r="D179" i="10"/>
  <c r="D176" i="11"/>
  <c r="E69" i="30"/>
  <c r="D69" i="30" s="1"/>
  <c r="D187" i="11"/>
  <c r="E80" i="30"/>
  <c r="D80" i="30" s="1"/>
  <c r="D84" i="30"/>
  <c r="D171" i="10"/>
  <c r="D178" i="10"/>
  <c r="E72" i="13"/>
  <c r="D72" i="13" s="1"/>
  <c r="D188" i="10"/>
  <c r="D191" i="10"/>
  <c r="E86" i="13"/>
  <c r="D86" i="13" s="1"/>
  <c r="D198" i="10"/>
  <c r="E93" i="13"/>
  <c r="D93" i="13" s="1"/>
  <c r="D134" i="5"/>
  <c r="D162" i="5"/>
  <c r="F163" i="5"/>
  <c r="F158" i="5" s="1"/>
  <c r="D179" i="5"/>
  <c r="E78" i="17"/>
  <c r="D78" i="17" s="1"/>
  <c r="D186" i="5"/>
  <c r="D190" i="5"/>
  <c r="E89" i="17"/>
  <c r="D89" i="17" s="1"/>
  <c r="G123" i="5"/>
  <c r="H160" i="5"/>
  <c r="H61" i="17"/>
  <c r="G189" i="5"/>
  <c r="H88" i="17"/>
  <c r="G88" i="17" s="1"/>
  <c r="D61" i="18"/>
  <c r="E59" i="18"/>
  <c r="D59" i="18" s="1"/>
  <c r="D176" i="6"/>
  <c r="D179" i="6"/>
  <c r="G182" i="6"/>
  <c r="G185" i="6"/>
  <c r="H78" i="18"/>
  <c r="G78" i="18" s="1"/>
  <c r="G199" i="6"/>
  <c r="H93" i="18"/>
  <c r="G93" i="18" s="1"/>
  <c r="F122" i="11"/>
  <c r="F119" i="11" s="1"/>
  <c r="D191" i="11"/>
  <c r="E85" i="30"/>
  <c r="D85" i="30" s="1"/>
  <c r="D69" i="13"/>
  <c r="D61" i="17"/>
  <c r="E59" i="17"/>
  <c r="D59" i="17" s="1"/>
  <c r="D176" i="5"/>
  <c r="E75" i="17"/>
  <c r="D75" i="17" s="1"/>
  <c r="D196" i="5"/>
  <c r="E95" i="17"/>
  <c r="D95" i="17" s="1"/>
  <c r="G176" i="5"/>
  <c r="H75" i="17"/>
  <c r="G75" i="17" s="1"/>
  <c r="G179" i="5"/>
  <c r="H78" i="17"/>
  <c r="G78" i="17" s="1"/>
  <c r="G190" i="5"/>
  <c r="H89" i="17"/>
  <c r="G89" i="17" s="1"/>
  <c r="G142" i="6"/>
  <c r="G168" i="6"/>
  <c r="H61" i="18"/>
  <c r="G187" i="6"/>
  <c r="H80" i="18"/>
  <c r="G80" i="18" s="1"/>
  <c r="D154" i="11"/>
  <c r="D61" i="30"/>
  <c r="E59" i="30"/>
  <c r="D59" i="30" s="1"/>
  <c r="D185" i="11"/>
  <c r="E78" i="30"/>
  <c r="D78" i="30" s="1"/>
  <c r="D201" i="11"/>
  <c r="D176" i="10"/>
  <c r="E70" i="13"/>
  <c r="D70" i="13" s="1"/>
  <c r="D183" i="10"/>
  <c r="E77" i="13"/>
  <c r="D77" i="13" s="1"/>
  <c r="D195" i="10"/>
  <c r="E90" i="13"/>
  <c r="D90" i="13" s="1"/>
  <c r="D139" i="5"/>
  <c r="E160" i="5"/>
  <c r="G185" i="5"/>
  <c r="H84" i="17"/>
  <c r="I164" i="6"/>
  <c r="G176" i="6"/>
  <c r="H69" i="18"/>
  <c r="G69" i="18" s="1"/>
  <c r="G179" i="6"/>
  <c r="H72" i="18"/>
  <c r="G72" i="18" s="1"/>
  <c r="E82" i="18"/>
  <c r="D82" i="18" s="1"/>
  <c r="D84" i="18"/>
  <c r="G191" i="6"/>
  <c r="H85" i="18"/>
  <c r="G85" i="18" s="1"/>
  <c r="D199" i="6"/>
  <c r="D204" i="6"/>
  <c r="D124" i="11"/>
  <c r="D179" i="11"/>
  <c r="D182" i="11"/>
  <c r="E75" i="30"/>
  <c r="D75" i="30" s="1"/>
  <c r="D190" i="11"/>
  <c r="D199" i="11"/>
  <c r="E166" i="10"/>
  <c r="E62" i="13"/>
  <c r="D177" i="10"/>
  <c r="E71" i="13"/>
  <c r="D71" i="13" s="1"/>
  <c r="F169" i="10"/>
  <c r="F164" i="10" s="1"/>
  <c r="D187" i="10"/>
  <c r="E81" i="13"/>
  <c r="D81" i="13" s="1"/>
  <c r="D190" i="10"/>
  <c r="E85" i="13"/>
  <c r="D201" i="10"/>
  <c r="E96" i="13"/>
  <c r="D96" i="13" s="1"/>
  <c r="D204" i="10"/>
  <c r="E100" i="13"/>
  <c r="D100" i="13" s="1"/>
  <c r="D166" i="5"/>
  <c r="E65" i="17"/>
  <c r="D65" i="17" s="1"/>
  <c r="E183" i="5"/>
  <c r="D183" i="5" s="1"/>
  <c r="E82" i="17"/>
  <c r="D82" i="17" s="1"/>
  <c r="D84" i="17"/>
  <c r="D189" i="5"/>
  <c r="E88" i="17"/>
  <c r="D88" i="17" s="1"/>
  <c r="D194" i="5"/>
  <c r="E93" i="17"/>
  <c r="D93" i="17" s="1"/>
  <c r="I114" i="5"/>
  <c r="G166" i="5"/>
  <c r="H65" i="17"/>
  <c r="G65" i="17" s="1"/>
  <c r="G186" i="5"/>
  <c r="H85" i="17"/>
  <c r="G85" i="17" s="1"/>
  <c r="G193" i="5"/>
  <c r="H92" i="17"/>
  <c r="G92" i="17" s="1"/>
  <c r="G196" i="5"/>
  <c r="H95" i="17"/>
  <c r="G95" i="17" s="1"/>
  <c r="G124" i="6"/>
  <c r="G131" i="6"/>
  <c r="G146" i="6"/>
  <c r="D168" i="6"/>
  <c r="D177" i="6"/>
  <c r="D182" i="6"/>
  <c r="E75" i="18"/>
  <c r="D75" i="18" s="1"/>
  <c r="D187" i="6"/>
  <c r="G190" i="6"/>
  <c r="H84" i="18"/>
  <c r="D198" i="6"/>
  <c r="D201" i="6"/>
  <c r="G202" i="6"/>
  <c r="H96" i="18"/>
  <c r="G96" i="18" s="1"/>
  <c r="D202" i="6"/>
  <c r="G201" i="6"/>
  <c r="H95" i="18"/>
  <c r="G95" i="18" s="1"/>
  <c r="G198" i="6"/>
  <c r="H92" i="18"/>
  <c r="G92" i="18" s="1"/>
  <c r="D180" i="6"/>
  <c r="D178" i="6"/>
  <c r="D202" i="11"/>
  <c r="E96" i="30"/>
  <c r="D96" i="30" s="1"/>
  <c r="D198" i="11"/>
  <c r="E92" i="30"/>
  <c r="D92" i="30" s="1"/>
  <c r="G174" i="5"/>
  <c r="H73" i="17"/>
  <c r="G73" i="17" s="1"/>
  <c r="G170" i="5"/>
  <c r="H69" i="17"/>
  <c r="G69" i="17" s="1"/>
  <c r="G173" i="5"/>
  <c r="D170" i="5"/>
  <c r="D171" i="5"/>
  <c r="G180" i="6"/>
  <c r="H73" i="18"/>
  <c r="G73" i="18" s="1"/>
  <c r="G171" i="6"/>
  <c r="H37" i="6"/>
  <c r="G175" i="6"/>
  <c r="H68" i="18"/>
  <c r="G68" i="18" s="1"/>
  <c r="G177" i="6"/>
  <c r="H70" i="18"/>
  <c r="G70" i="18" s="1"/>
  <c r="G178" i="6"/>
  <c r="H71" i="18"/>
  <c r="G183" i="6"/>
  <c r="G181" i="6" s="1"/>
  <c r="G76" i="18"/>
  <c r="G74" i="18" s="1"/>
  <c r="H74" i="18"/>
  <c r="H181" i="6"/>
  <c r="G186" i="6"/>
  <c r="H79" i="18"/>
  <c r="G195" i="6"/>
  <c r="G200" i="6"/>
  <c r="H94" i="18"/>
  <c r="G94" i="18" s="1"/>
  <c r="G203" i="6"/>
  <c r="H97" i="18"/>
  <c r="G97" i="18" s="1"/>
  <c r="G204" i="6"/>
  <c r="H99" i="18"/>
  <c r="E196" i="6"/>
  <c r="D196" i="6" s="1"/>
  <c r="D203" i="6"/>
  <c r="D200" i="6"/>
  <c r="E90" i="18"/>
  <c r="D90" i="18" s="1"/>
  <c r="D94" i="18"/>
  <c r="D195" i="6"/>
  <c r="E89" i="18"/>
  <c r="D89" i="18" s="1"/>
  <c r="D194" i="6"/>
  <c r="E88" i="18"/>
  <c r="D79" i="18"/>
  <c r="E77" i="18"/>
  <c r="D77" i="18" s="1"/>
  <c r="E184" i="6"/>
  <c r="D184" i="6" s="1"/>
  <c r="D186" i="6"/>
  <c r="D183" i="6"/>
  <c r="E76" i="18"/>
  <c r="D181" i="6"/>
  <c r="E173" i="6"/>
  <c r="D173" i="6" s="1"/>
  <c r="D68" i="18"/>
  <c r="E66" i="18"/>
  <c r="D66" i="18" s="1"/>
  <c r="D172" i="6"/>
  <c r="E65" i="18"/>
  <c r="D65" i="18" s="1"/>
  <c r="D171" i="6"/>
  <c r="E64" i="18"/>
  <c r="E10" i="6"/>
  <c r="G200" i="5"/>
  <c r="H99" i="17"/>
  <c r="G99" i="17" s="1"/>
  <c r="G197" i="5"/>
  <c r="H96" i="17"/>
  <c r="G96" i="17" s="1"/>
  <c r="H191" i="5"/>
  <c r="G191" i="5" s="1"/>
  <c r="G195" i="5"/>
  <c r="H94" i="17"/>
  <c r="G181" i="5"/>
  <c r="H80" i="17"/>
  <c r="G80" i="17" s="1"/>
  <c r="G180" i="5"/>
  <c r="H79" i="17"/>
  <c r="G177" i="5"/>
  <c r="G175" i="5" s="1"/>
  <c r="H76" i="17"/>
  <c r="H29" i="5"/>
  <c r="H19" i="5" s="1"/>
  <c r="H17" i="5" s="1"/>
  <c r="H9" i="5" s="1"/>
  <c r="G172" i="5"/>
  <c r="H71" i="17"/>
  <c r="G71" i="17" s="1"/>
  <c r="G171" i="5"/>
  <c r="H70" i="17"/>
  <c r="G70" i="17" s="1"/>
  <c r="H167" i="5"/>
  <c r="G167" i="5" s="1"/>
  <c r="H68" i="17"/>
  <c r="G165" i="5"/>
  <c r="H64" i="17"/>
  <c r="D200" i="5"/>
  <c r="E99" i="17"/>
  <c r="D99" i="17" s="1"/>
  <c r="D198" i="5"/>
  <c r="E97" i="17"/>
  <c r="D97" i="17" s="1"/>
  <c r="D197" i="5"/>
  <c r="E96" i="17"/>
  <c r="D96" i="17" s="1"/>
  <c r="D195" i="5"/>
  <c r="E94" i="17"/>
  <c r="D181" i="5"/>
  <c r="E80" i="17"/>
  <c r="D80" i="17" s="1"/>
  <c r="D180" i="5"/>
  <c r="E79" i="17"/>
  <c r="D177" i="5"/>
  <c r="E76" i="17"/>
  <c r="D173" i="5"/>
  <c r="D172" i="5"/>
  <c r="D169" i="5"/>
  <c r="D68" i="17"/>
  <c r="E66" i="17"/>
  <c r="D66" i="17" s="1"/>
  <c r="E167" i="5"/>
  <c r="D167" i="5" s="1"/>
  <c r="D64" i="17"/>
  <c r="D180" i="10"/>
  <c r="E74" i="13"/>
  <c r="D74" i="13" s="1"/>
  <c r="D202" i="10"/>
  <c r="E97" i="13"/>
  <c r="D97" i="13" s="1"/>
  <c r="D200" i="10"/>
  <c r="E95" i="13"/>
  <c r="D95" i="13" s="1"/>
  <c r="D94" i="13"/>
  <c r="D199" i="10"/>
  <c r="D194" i="10"/>
  <c r="E89" i="13"/>
  <c r="D89" i="13" s="1"/>
  <c r="D185" i="10"/>
  <c r="E79" i="13"/>
  <c r="D182" i="10"/>
  <c r="D181" i="10" s="1"/>
  <c r="E76" i="13"/>
  <c r="D172" i="10"/>
  <c r="E66" i="13"/>
  <c r="D66" i="13" s="1"/>
  <c r="D204" i="11"/>
  <c r="E99" i="30"/>
  <c r="D99" i="30" s="1"/>
  <c r="D203" i="11"/>
  <c r="E97" i="30"/>
  <c r="D97" i="30" s="1"/>
  <c r="D200" i="11"/>
  <c r="E94" i="30"/>
  <c r="D195" i="11"/>
  <c r="E89" i="30"/>
  <c r="D89" i="30" s="1"/>
  <c r="D194" i="11"/>
  <c r="E88" i="30"/>
  <c r="D186" i="11"/>
  <c r="E79" i="30"/>
  <c r="D183" i="11"/>
  <c r="D181" i="11" s="1"/>
  <c r="E76" i="30"/>
  <c r="D180" i="11"/>
  <c r="E73" i="30"/>
  <c r="D73" i="30" s="1"/>
  <c r="D178" i="11"/>
  <c r="E71" i="30"/>
  <c r="D71" i="30" s="1"/>
  <c r="D177" i="11"/>
  <c r="E70" i="30"/>
  <c r="D70" i="30" s="1"/>
  <c r="D68" i="30"/>
  <c r="D175" i="11"/>
  <c r="D172" i="11"/>
  <c r="E65" i="30"/>
  <c r="D65" i="30" s="1"/>
  <c r="D171" i="11"/>
  <c r="E64" i="30"/>
  <c r="F58" i="13"/>
  <c r="D31" i="13"/>
  <c r="E127" i="6"/>
  <c r="I127" i="6"/>
  <c r="I122" i="6" s="1"/>
  <c r="I119" i="6" s="1"/>
  <c r="E181" i="6"/>
  <c r="H122" i="6"/>
  <c r="H150" i="6"/>
  <c r="G150" i="6" s="1"/>
  <c r="H166" i="6"/>
  <c r="H173" i="6"/>
  <c r="H184" i="6"/>
  <c r="G184" i="6" s="1"/>
  <c r="H196" i="6"/>
  <c r="E68" i="6"/>
  <c r="H68" i="6"/>
  <c r="E37" i="6"/>
  <c r="H183" i="5"/>
  <c r="G183" i="5" s="1"/>
  <c r="G160" i="5"/>
  <c r="H175" i="5"/>
  <c r="I111" i="5"/>
  <c r="H143" i="5"/>
  <c r="G143" i="5" s="1"/>
  <c r="H119" i="5"/>
  <c r="E19" i="13"/>
  <c r="D39" i="13"/>
  <c r="F19" i="13"/>
  <c r="F14" i="13" s="1"/>
  <c r="F11" i="13" s="1"/>
  <c r="D142" i="10"/>
  <c r="D168" i="10"/>
  <c r="E173" i="10"/>
  <c r="D173" i="10" s="1"/>
  <c r="D184" i="10"/>
  <c r="E196" i="10"/>
  <c r="D196" i="10" s="1"/>
  <c r="F127" i="10"/>
  <c r="D127" i="10" s="1"/>
  <c r="D139" i="10"/>
  <c r="D154" i="10"/>
  <c r="D139" i="11"/>
  <c r="E196" i="11"/>
  <c r="D196" i="11" s="1"/>
  <c r="E127" i="11"/>
  <c r="D127" i="11" s="1"/>
  <c r="E184" i="11"/>
  <c r="D184" i="11" s="1"/>
  <c r="E191" i="5"/>
  <c r="D191" i="5" s="1"/>
  <c r="E29" i="5"/>
  <c r="E60" i="5"/>
  <c r="D116" i="5"/>
  <c r="D131" i="5"/>
  <c r="D147" i="5"/>
  <c r="E178" i="5"/>
  <c r="D178" i="5" s="1"/>
  <c r="D193" i="5"/>
  <c r="D123" i="5"/>
  <c r="E114" i="5"/>
  <c r="D160" i="5"/>
  <c r="D165" i="5"/>
  <c r="E175" i="5"/>
  <c r="E143" i="5"/>
  <c r="D143" i="5" s="1"/>
  <c r="D23" i="13"/>
  <c r="E43" i="13"/>
  <c r="D43" i="13" s="1"/>
  <c r="F122" i="10"/>
  <c r="F119" i="10" s="1"/>
  <c r="D166" i="10"/>
  <c r="E122" i="10"/>
  <c r="E181" i="10"/>
  <c r="E150" i="10"/>
  <c r="D150" i="10" s="1"/>
  <c r="E181" i="11"/>
  <c r="E188" i="11"/>
  <c r="D188" i="11" s="1"/>
  <c r="E173" i="11"/>
  <c r="D173" i="11" s="1"/>
  <c r="E150" i="11"/>
  <c r="D150" i="11" s="1"/>
  <c r="E122" i="11" l="1"/>
  <c r="D175" i="5"/>
  <c r="E192" i="11"/>
  <c r="D192" i="11" s="1"/>
  <c r="E60" i="13"/>
  <c r="D60" i="13" s="1"/>
  <c r="D62" i="13"/>
  <c r="G84" i="17"/>
  <c r="H82" i="17"/>
  <c r="G82" i="17" s="1"/>
  <c r="H59" i="17"/>
  <c r="G59" i="17" s="1"/>
  <c r="G61" i="17"/>
  <c r="E82" i="30"/>
  <c r="D82" i="30" s="1"/>
  <c r="D19" i="13"/>
  <c r="G84" i="18"/>
  <c r="H82" i="18"/>
  <c r="G82" i="18" s="1"/>
  <c r="E83" i="13"/>
  <c r="D83" i="13" s="1"/>
  <c r="D85" i="13"/>
  <c r="H59" i="18"/>
  <c r="G59" i="18" s="1"/>
  <c r="G61" i="18"/>
  <c r="E67" i="13"/>
  <c r="D67" i="13" s="1"/>
  <c r="E192" i="6"/>
  <c r="D192" i="6" s="1"/>
  <c r="E169" i="6"/>
  <c r="D169" i="6" s="1"/>
  <c r="H187" i="5"/>
  <c r="G187" i="5" s="1"/>
  <c r="H27" i="6"/>
  <c r="H66" i="18"/>
  <c r="G66" i="18" s="1"/>
  <c r="G71" i="18"/>
  <c r="G79" i="18"/>
  <c r="H77" i="18"/>
  <c r="G99" i="18"/>
  <c r="H90" i="18"/>
  <c r="D88" i="18"/>
  <c r="E86" i="18"/>
  <c r="D86" i="18" s="1"/>
  <c r="D76" i="18"/>
  <c r="D74" i="18" s="1"/>
  <c r="E74" i="18"/>
  <c r="E62" i="18" s="1"/>
  <c r="D64" i="18"/>
  <c r="G94" i="17"/>
  <c r="H90" i="17"/>
  <c r="H77" i="17"/>
  <c r="G77" i="17" s="1"/>
  <c r="G79" i="17"/>
  <c r="H74" i="17"/>
  <c r="G76" i="17"/>
  <c r="G74" i="17" s="1"/>
  <c r="H163" i="5"/>
  <c r="G163" i="5" s="1"/>
  <c r="H66" i="17"/>
  <c r="G66" i="17" s="1"/>
  <c r="G68" i="17"/>
  <c r="G64" i="17"/>
  <c r="E187" i="5"/>
  <c r="D187" i="5" s="1"/>
  <c r="D94" i="17"/>
  <c r="E90" i="17"/>
  <c r="E19" i="5"/>
  <c r="E17" i="5" s="1"/>
  <c r="E9" i="5" s="1"/>
  <c r="E77" i="17"/>
  <c r="D77" i="17" s="1"/>
  <c r="D79" i="17"/>
  <c r="D76" i="17"/>
  <c r="D74" i="17" s="1"/>
  <c r="E74" i="17"/>
  <c r="E91" i="13"/>
  <c r="D91" i="13" s="1"/>
  <c r="D79" i="13"/>
  <c r="E78" i="13"/>
  <c r="D78" i="13" s="1"/>
  <c r="D76" i="13"/>
  <c r="D75" i="13" s="1"/>
  <c r="E75" i="13"/>
  <c r="D94" i="30"/>
  <c r="E90" i="30"/>
  <c r="D90" i="30" s="1"/>
  <c r="D88" i="30"/>
  <c r="D79" i="30"/>
  <c r="E77" i="30"/>
  <c r="D77" i="30" s="1"/>
  <c r="D76" i="30"/>
  <c r="D74" i="30" s="1"/>
  <c r="E74" i="30"/>
  <c r="E66" i="30"/>
  <c r="D66" i="30" s="1"/>
  <c r="D64" i="30"/>
  <c r="E14" i="13"/>
  <c r="G173" i="6"/>
  <c r="H169" i="6"/>
  <c r="G169" i="6" s="1"/>
  <c r="G166" i="6"/>
  <c r="E122" i="6"/>
  <c r="D127" i="6"/>
  <c r="G196" i="6"/>
  <c r="H192" i="6"/>
  <c r="G192" i="6" s="1"/>
  <c r="G127" i="6"/>
  <c r="G122" i="6"/>
  <c r="E164" i="6"/>
  <c r="D164" i="6" s="1"/>
  <c r="E27" i="6"/>
  <c r="E25" i="6" s="1"/>
  <c r="E9" i="6" s="1"/>
  <c r="H25" i="6"/>
  <c r="H9" i="6" s="1"/>
  <c r="G119" i="5"/>
  <c r="H114" i="5"/>
  <c r="E169" i="10"/>
  <c r="D169" i="10" s="1"/>
  <c r="E192" i="10"/>
  <c r="D192" i="10" s="1"/>
  <c r="E169" i="11"/>
  <c r="D169" i="11" s="1"/>
  <c r="E163" i="5"/>
  <c r="D163" i="5" s="1"/>
  <c r="D114" i="5"/>
  <c r="D122" i="10"/>
  <c r="D122" i="11"/>
  <c r="E62" i="17" l="1"/>
  <c r="D62" i="17" s="1"/>
  <c r="G77" i="18"/>
  <c r="H62" i="18"/>
  <c r="G90" i="18"/>
  <c r="H86" i="18"/>
  <c r="D62" i="18"/>
  <c r="E57" i="18"/>
  <c r="H86" i="17"/>
  <c r="G86" i="17" s="1"/>
  <c r="G90" i="17"/>
  <c r="H158" i="5"/>
  <c r="G158" i="5" s="1"/>
  <c r="H62" i="17"/>
  <c r="G62" i="17" s="1"/>
  <c r="E86" i="17"/>
  <c r="D86" i="17" s="1"/>
  <c r="D90" i="17"/>
  <c r="E87" i="13"/>
  <c r="D87" i="13" s="1"/>
  <c r="E63" i="13"/>
  <c r="D63" i="13" s="1"/>
  <c r="E164" i="10"/>
  <c r="D164" i="10" s="1"/>
  <c r="E86" i="30"/>
  <c r="D86" i="30" s="1"/>
  <c r="E164" i="11"/>
  <c r="D164" i="11" s="1"/>
  <c r="E62" i="30"/>
  <c r="D62" i="30" s="1"/>
  <c r="D14" i="13"/>
  <c r="H164" i="6"/>
  <c r="E119" i="6"/>
  <c r="D119" i="6" s="1"/>
  <c r="L119" i="6" s="1"/>
  <c r="M119" i="6" s="1"/>
  <c r="D122" i="6"/>
  <c r="G114" i="5"/>
  <c r="E119" i="10"/>
  <c r="D119" i="10" s="1"/>
  <c r="I119" i="10" s="1"/>
  <c r="E158" i="5"/>
  <c r="E57" i="17" l="1"/>
  <c r="D57" i="17" s="1"/>
  <c r="E58" i="13"/>
  <c r="D58" i="13" s="1"/>
  <c r="G62" i="18"/>
  <c r="H57" i="18"/>
  <c r="G57" i="18" s="1"/>
  <c r="G86" i="18"/>
  <c r="D57" i="18"/>
  <c r="E10" i="18"/>
  <c r="D10" i="18" s="1"/>
  <c r="H111" i="5"/>
  <c r="G111" i="5" s="1"/>
  <c r="H57" i="17"/>
  <c r="G57" i="17" s="1"/>
  <c r="E119" i="11"/>
  <c r="D119" i="11" s="1"/>
  <c r="E57" i="30"/>
  <c r="G164" i="6"/>
  <c r="H119" i="6"/>
  <c r="G119" i="6" s="1"/>
  <c r="O119" i="6" s="1"/>
  <c r="P119" i="6" s="1"/>
  <c r="D158" i="5"/>
  <c r="E111" i="5"/>
  <c r="D111" i="5" s="1"/>
  <c r="E10" i="30" l="1"/>
  <c r="D10" i="30" s="1"/>
  <c r="E9" i="30"/>
  <c r="D9" i="30" s="1"/>
  <c r="E10" i="17"/>
  <c r="D10" i="17" s="1"/>
  <c r="E11" i="13"/>
  <c r="D11" i="13" s="1"/>
  <c r="H10" i="18"/>
  <c r="G10" i="18" s="1"/>
  <c r="H10" i="17"/>
  <c r="G10" i="17" s="1"/>
  <c r="D57" i="30"/>
  <c r="E194" i="9"/>
  <c r="E93" i="1" s="1"/>
  <c r="E195" i="9"/>
  <c r="E94" i="1" s="1"/>
  <c r="E196" i="9"/>
  <c r="E95" i="1" s="1"/>
  <c r="E197" i="9"/>
  <c r="E96" i="1" s="1"/>
  <c r="E198" i="9"/>
  <c r="E200" i="9"/>
  <c r="E193" i="9"/>
  <c r="E92" i="1" s="1"/>
  <c r="E190" i="9"/>
  <c r="E89" i="1" s="1"/>
  <c r="E189" i="9"/>
  <c r="E88" i="1" s="1"/>
  <c r="E186" i="9"/>
  <c r="E85" i="1" s="1"/>
  <c r="E185" i="9" l="1"/>
  <c r="E181" i="9"/>
  <c r="E180" i="9"/>
  <c r="E179" i="9"/>
  <c r="E78" i="1" s="1"/>
  <c r="E176" i="9"/>
  <c r="E177" i="9"/>
  <c r="D177" i="9" s="1"/>
  <c r="E174" i="9"/>
  <c r="E170" i="9"/>
  <c r="E171" i="9"/>
  <c r="E70" i="1" s="1"/>
  <c r="E172" i="9"/>
  <c r="E173" i="9"/>
  <c r="E169" i="9"/>
  <c r="E166" i="9"/>
  <c r="E65" i="1" s="1"/>
  <c r="E165" i="9"/>
  <c r="E64" i="1" s="1"/>
  <c r="E162" i="9"/>
  <c r="D200" i="9"/>
  <c r="D198" i="9"/>
  <c r="D197" i="9"/>
  <c r="D196" i="9"/>
  <c r="D195" i="9"/>
  <c r="D194" i="9"/>
  <c r="D193" i="9"/>
  <c r="F191" i="9"/>
  <c r="E191" i="9"/>
  <c r="D190" i="9"/>
  <c r="D189" i="9"/>
  <c r="F187" i="9"/>
  <c r="D186" i="9"/>
  <c r="D185" i="9"/>
  <c r="D184" i="9"/>
  <c r="F183" i="9"/>
  <c r="F178" i="9"/>
  <c r="F175" i="9"/>
  <c r="F167" i="9"/>
  <c r="F160" i="9"/>
  <c r="D156" i="9"/>
  <c r="D154" i="9"/>
  <c r="D153" i="9"/>
  <c r="D152" i="9"/>
  <c r="D151" i="9"/>
  <c r="D150" i="9"/>
  <c r="D149" i="9"/>
  <c r="F147" i="9"/>
  <c r="E147" i="9"/>
  <c r="D146" i="9"/>
  <c r="D145" i="9"/>
  <c r="F143" i="9"/>
  <c r="D142" i="9"/>
  <c r="D141" i="9"/>
  <c r="D140" i="9"/>
  <c r="F139" i="9"/>
  <c r="E139" i="9"/>
  <c r="D137" i="9"/>
  <c r="D136" i="9"/>
  <c r="D135" i="9"/>
  <c r="F134" i="9"/>
  <c r="E134" i="9"/>
  <c r="D133" i="9"/>
  <c r="D132" i="9"/>
  <c r="F131" i="9"/>
  <c r="E131" i="9"/>
  <c r="D130" i="9"/>
  <c r="D129" i="9"/>
  <c r="D128" i="9"/>
  <c r="D127" i="9"/>
  <c r="D126" i="9"/>
  <c r="D125" i="9"/>
  <c r="F123" i="9"/>
  <c r="F119" i="9" s="1"/>
  <c r="E123" i="9"/>
  <c r="D122" i="9"/>
  <c r="D121" i="9"/>
  <c r="D118" i="9"/>
  <c r="F116" i="9"/>
  <c r="E116" i="9"/>
  <c r="D110" i="9"/>
  <c r="D171" i="9" l="1"/>
  <c r="D166" i="9"/>
  <c r="E160" i="9"/>
  <c r="E61" i="1"/>
  <c r="D134" i="9"/>
  <c r="D139" i="9"/>
  <c r="D176" i="9"/>
  <c r="D175" i="9" s="1"/>
  <c r="E75" i="1"/>
  <c r="E183" i="9"/>
  <c r="D183" i="9" s="1"/>
  <c r="E84" i="1"/>
  <c r="D174" i="9"/>
  <c r="E73" i="1"/>
  <c r="D170" i="9"/>
  <c r="E69" i="1"/>
  <c r="D181" i="9"/>
  <c r="E80" i="1"/>
  <c r="D180" i="9"/>
  <c r="E79" i="1"/>
  <c r="E175" i="9"/>
  <c r="E76" i="1"/>
  <c r="D173" i="9"/>
  <c r="E72" i="1"/>
  <c r="D172" i="9"/>
  <c r="E71" i="1"/>
  <c r="D169" i="9"/>
  <c r="E68" i="1"/>
  <c r="D165" i="9"/>
  <c r="D147" i="9"/>
  <c r="D116" i="9"/>
  <c r="D162" i="9"/>
  <c r="E119" i="9"/>
  <c r="D119" i="9" s="1"/>
  <c r="E143" i="9"/>
  <c r="D143" i="9" s="1"/>
  <c r="D191" i="9"/>
  <c r="D160" i="9"/>
  <c r="F114" i="9"/>
  <c r="F111" i="9" s="1"/>
  <c r="D131" i="9"/>
  <c r="E167" i="9"/>
  <c r="D167" i="9" s="1"/>
  <c r="E178" i="9"/>
  <c r="D178" i="9" s="1"/>
  <c r="D179" i="9"/>
  <c r="F163" i="9"/>
  <c r="F158" i="9" s="1"/>
  <c r="D123" i="9"/>
  <c r="E187" i="9"/>
  <c r="D187" i="9" s="1"/>
  <c r="E114" i="9" l="1"/>
  <c r="E163" i="9"/>
  <c r="E158" i="9" s="1"/>
  <c r="E111" i="9" s="1"/>
  <c r="D111" i="9" s="1"/>
  <c r="D114" i="9"/>
  <c r="D163" i="9" l="1"/>
  <c r="D158" i="9"/>
  <c r="D99" i="1" l="1"/>
  <c r="D98" i="1"/>
  <c r="D96" i="1"/>
  <c r="D95" i="1"/>
  <c r="D94" i="1"/>
  <c r="D93" i="1"/>
  <c r="D92" i="1"/>
  <c r="D89" i="1"/>
  <c r="D88" i="1"/>
  <c r="D85" i="1"/>
  <c r="D84" i="1"/>
  <c r="D83" i="1"/>
  <c r="F82" i="1"/>
  <c r="E82" i="1"/>
  <c r="D82" i="1" s="1"/>
  <c r="D80" i="1"/>
  <c r="D79" i="1"/>
  <c r="D78" i="1"/>
  <c r="F77" i="1"/>
  <c r="E77" i="1"/>
  <c r="D76" i="1"/>
  <c r="D75" i="1"/>
  <c r="F74" i="1"/>
  <c r="E74" i="1"/>
  <c r="D73" i="1"/>
  <c r="D72" i="1"/>
  <c r="D71" i="1"/>
  <c r="D70" i="1"/>
  <c r="D69" i="1"/>
  <c r="D68" i="1"/>
  <c r="F66" i="1"/>
  <c r="F62" i="1" s="1"/>
  <c r="E66" i="1"/>
  <c r="D65" i="1"/>
  <c r="D64" i="1"/>
  <c r="D61" i="1"/>
  <c r="F59" i="1"/>
  <c r="E59" i="1"/>
  <c r="D66" i="1" l="1"/>
  <c r="D74" i="1"/>
  <c r="E62" i="1"/>
  <c r="D62" i="1" s="1"/>
  <c r="F57" i="1"/>
  <c r="D77" i="1"/>
  <c r="D59" i="1"/>
  <c r="F38" i="1"/>
  <c r="E38" i="1"/>
  <c r="F33" i="1"/>
  <c r="E33" i="1"/>
  <c r="F15" i="1"/>
  <c r="E15" i="1"/>
  <c r="D55" i="1"/>
  <c r="D53" i="1"/>
  <c r="D52" i="1"/>
  <c r="D51" i="1"/>
  <c r="D50" i="1"/>
  <c r="D49" i="1"/>
  <c r="D48" i="1"/>
  <c r="F46" i="1"/>
  <c r="F42" i="1" s="1"/>
  <c r="E46" i="1"/>
  <c r="E42" i="1" s="1"/>
  <c r="D45" i="1"/>
  <c r="D44" i="1"/>
  <c r="D39" i="1"/>
  <c r="D36" i="1"/>
  <c r="D35" i="1"/>
  <c r="D34" i="1"/>
  <c r="D32" i="1"/>
  <c r="D31" i="1"/>
  <c r="F30" i="1"/>
  <c r="E30" i="1"/>
  <c r="D29" i="1"/>
  <c r="D28" i="1"/>
  <c r="D27" i="1"/>
  <c r="D26" i="1"/>
  <c r="D25" i="1"/>
  <c r="D24" i="1"/>
  <c r="F22" i="1"/>
  <c r="E22" i="1"/>
  <c r="D20" i="1"/>
  <c r="E57" i="1" l="1"/>
  <c r="D15" i="1"/>
  <c r="D21" i="1"/>
  <c r="D46" i="1"/>
  <c r="D17" i="1"/>
  <c r="D42" i="1"/>
  <c r="D22" i="1"/>
  <c r="D33" i="1"/>
  <c r="E18" i="1"/>
  <c r="E13" i="1" s="1"/>
  <c r="E10" i="1" s="1"/>
  <c r="E9" i="1" s="1"/>
  <c r="D9" i="1" s="1"/>
  <c r="D30" i="1"/>
  <c r="D41" i="1"/>
  <c r="F18" i="1"/>
  <c r="F13" i="1" s="1"/>
  <c r="F10" i="1" s="1"/>
  <c r="D40" i="1"/>
  <c r="D57" i="1" l="1"/>
  <c r="D38" i="1"/>
  <c r="D18" i="1"/>
  <c r="D13" i="1" l="1"/>
  <c r="G104" i="6" l="1"/>
  <c r="D104" i="6"/>
  <c r="G103" i="6"/>
  <c r="D103" i="6"/>
  <c r="G102" i="6"/>
  <c r="D102" i="6"/>
  <c r="I100" i="6"/>
  <c r="G100" i="6" s="1"/>
  <c r="F100" i="6"/>
  <c r="D100" i="6" s="1"/>
  <c r="G99" i="6"/>
  <c r="D99" i="6"/>
  <c r="G97" i="6"/>
  <c r="F135" i="27" s="1"/>
  <c r="D97" i="6"/>
  <c r="F104" i="26" s="1"/>
  <c r="G96" i="6"/>
  <c r="F134" i="27" s="1"/>
  <c r="D96" i="6"/>
  <c r="F103" i="26" s="1"/>
  <c r="G95" i="6"/>
  <c r="F133" i="27" s="1"/>
  <c r="D95" i="6"/>
  <c r="F102" i="26" s="1"/>
  <c r="G94" i="6"/>
  <c r="D94" i="6"/>
  <c r="G93" i="6"/>
  <c r="D93" i="6"/>
  <c r="G92" i="6"/>
  <c r="F132" i="27" s="1"/>
  <c r="D92" i="6"/>
  <c r="F101" i="26" s="1"/>
  <c r="I90" i="6"/>
  <c r="I86" i="6" s="1"/>
  <c r="G86" i="6" s="1"/>
  <c r="F90" i="6"/>
  <c r="F86" i="6" s="1"/>
  <c r="D86" i="6" s="1"/>
  <c r="G89" i="6"/>
  <c r="D89" i="6"/>
  <c r="G88" i="6"/>
  <c r="D88" i="6"/>
  <c r="G85" i="6"/>
  <c r="F45" i="27" s="1"/>
  <c r="D85" i="6"/>
  <c r="F45" i="26" s="1"/>
  <c r="G84" i="6"/>
  <c r="D84" i="6"/>
  <c r="I83" i="6"/>
  <c r="G83" i="6" s="1"/>
  <c r="F83" i="6"/>
  <c r="D83" i="6" s="1"/>
  <c r="G82" i="6"/>
  <c r="D82" i="6"/>
  <c r="G81" i="6"/>
  <c r="D81" i="6"/>
  <c r="G80" i="6"/>
  <c r="D80" i="6"/>
  <c r="G79" i="6"/>
  <c r="D79" i="6"/>
  <c r="G78" i="6"/>
  <c r="D78" i="6"/>
  <c r="I77" i="6"/>
  <c r="G77" i="6" s="1"/>
  <c r="F77" i="6"/>
  <c r="D77" i="6" s="1"/>
  <c r="G76" i="6"/>
  <c r="D76" i="6"/>
  <c r="G75" i="6"/>
  <c r="D75" i="6"/>
  <c r="G74" i="6"/>
  <c r="F44" i="27" s="1"/>
  <c r="D74" i="6"/>
  <c r="F44" i="26" s="1"/>
  <c r="G73" i="6"/>
  <c r="D73" i="6"/>
  <c r="G72" i="6"/>
  <c r="D72" i="6"/>
  <c r="G71" i="6"/>
  <c r="D71" i="6"/>
  <c r="I70" i="6"/>
  <c r="G70" i="6" s="1"/>
  <c r="F70" i="6"/>
  <c r="D70" i="6" s="1"/>
  <c r="G69" i="6"/>
  <c r="D69" i="6"/>
  <c r="G67" i="6"/>
  <c r="D67" i="6"/>
  <c r="G66" i="6"/>
  <c r="D66" i="6"/>
  <c r="G65" i="6"/>
  <c r="D65" i="6"/>
  <c r="I64" i="6"/>
  <c r="I62" i="6" s="1"/>
  <c r="G62" i="6" s="1"/>
  <c r="F64" i="6"/>
  <c r="D64" i="6" s="1"/>
  <c r="G63" i="6"/>
  <c r="D63" i="6"/>
  <c r="G60" i="6"/>
  <c r="D60" i="6"/>
  <c r="G59" i="6"/>
  <c r="F122" i="27" s="1"/>
  <c r="D59" i="6"/>
  <c r="F91" i="26" s="1"/>
  <c r="G58" i="6"/>
  <c r="D58" i="6"/>
  <c r="G57" i="6"/>
  <c r="D57" i="6"/>
  <c r="G56" i="6"/>
  <c r="D56" i="6"/>
  <c r="G55" i="6"/>
  <c r="D55" i="6"/>
  <c r="I54" i="6"/>
  <c r="G54" i="6" s="1"/>
  <c r="F54" i="6"/>
  <c r="D54" i="6" s="1"/>
  <c r="G53" i="6"/>
  <c r="D53" i="6"/>
  <c r="G52" i="6"/>
  <c r="D52" i="6"/>
  <c r="I51" i="6"/>
  <c r="F51" i="6"/>
  <c r="G50" i="6"/>
  <c r="F104" i="27" s="1"/>
  <c r="D50" i="6"/>
  <c r="F73" i="26" s="1"/>
  <c r="G49" i="6"/>
  <c r="D49" i="6"/>
  <c r="G48" i="6"/>
  <c r="F95" i="27" s="1"/>
  <c r="D48" i="6"/>
  <c r="F64" i="26" s="1"/>
  <c r="G47" i="6"/>
  <c r="F94" i="27" s="1"/>
  <c r="D47" i="6"/>
  <c r="F63" i="26" s="1"/>
  <c r="G46" i="6"/>
  <c r="D46" i="6"/>
  <c r="G45" i="6"/>
  <c r="D45" i="6"/>
  <c r="I43" i="6"/>
  <c r="G43" i="6" s="1"/>
  <c r="F43" i="6"/>
  <c r="D43" i="6" s="1"/>
  <c r="G42" i="6"/>
  <c r="D42" i="6"/>
  <c r="G41" i="6"/>
  <c r="D41" i="6"/>
  <c r="I40" i="6"/>
  <c r="G40" i="6" s="1"/>
  <c r="F40" i="6"/>
  <c r="D40" i="6"/>
  <c r="G39" i="6"/>
  <c r="F86" i="27" s="1"/>
  <c r="D39" i="6"/>
  <c r="F55" i="26" s="1"/>
  <c r="G35" i="6"/>
  <c r="D35" i="6"/>
  <c r="I34" i="6"/>
  <c r="G34" i="6" s="1"/>
  <c r="F34" i="6"/>
  <c r="D34" i="6" s="1"/>
  <c r="G33" i="6"/>
  <c r="D33" i="6"/>
  <c r="G32" i="6"/>
  <c r="D32" i="6"/>
  <c r="G31" i="6"/>
  <c r="G27" i="27" s="1"/>
  <c r="D36" i="27" s="1"/>
  <c r="D31" i="6"/>
  <c r="G96" i="5"/>
  <c r="G95" i="5"/>
  <c r="G94" i="5"/>
  <c r="I92" i="5"/>
  <c r="G92" i="5"/>
  <c r="G91" i="5"/>
  <c r="G89" i="5"/>
  <c r="G88" i="5"/>
  <c r="G87" i="5"/>
  <c r="G86" i="5"/>
  <c r="F166" i="25" s="1"/>
  <c r="G85" i="5"/>
  <c r="G84" i="5"/>
  <c r="I82" i="5"/>
  <c r="I78" i="5" s="1"/>
  <c r="G81" i="5"/>
  <c r="G80" i="5"/>
  <c r="G77" i="5"/>
  <c r="G76" i="5"/>
  <c r="I75" i="5"/>
  <c r="G75" i="5" s="1"/>
  <c r="G74" i="5"/>
  <c r="G73" i="5"/>
  <c r="G72" i="5"/>
  <c r="G71" i="5"/>
  <c r="G70" i="5"/>
  <c r="I69" i="5"/>
  <c r="G69" i="5" s="1"/>
  <c r="G68" i="5"/>
  <c r="G67" i="5"/>
  <c r="G66" i="5"/>
  <c r="G65" i="5"/>
  <c r="F98" i="25" s="1"/>
  <c r="G64" i="5"/>
  <c r="F92" i="25" s="1"/>
  <c r="G63" i="5"/>
  <c r="F85" i="25" s="1"/>
  <c r="I62" i="5"/>
  <c r="G62" i="5" s="1"/>
  <c r="G61" i="5"/>
  <c r="G59" i="5"/>
  <c r="G58" i="5"/>
  <c r="G57" i="5"/>
  <c r="F78" i="25" s="1"/>
  <c r="I56" i="5"/>
  <c r="G55" i="5"/>
  <c r="G53" i="5"/>
  <c r="E157" i="25" s="1"/>
  <c r="G51" i="5"/>
  <c r="F149" i="25" s="1"/>
  <c r="G50" i="5"/>
  <c r="G49" i="5"/>
  <c r="G48" i="5"/>
  <c r="G47" i="5"/>
  <c r="I46" i="5"/>
  <c r="G46" i="5"/>
  <c r="G45" i="5"/>
  <c r="G44" i="5"/>
  <c r="I43" i="5"/>
  <c r="G42" i="5"/>
  <c r="F127" i="25" s="1"/>
  <c r="G41" i="5"/>
  <c r="G40" i="5"/>
  <c r="F118" i="25" s="1"/>
  <c r="G39" i="5"/>
  <c r="F117" i="25" s="1"/>
  <c r="G38" i="5"/>
  <c r="G37" i="5"/>
  <c r="F116" i="25" s="1"/>
  <c r="I35" i="5"/>
  <c r="G35" i="5" s="1"/>
  <c r="G34" i="5"/>
  <c r="G33" i="5"/>
  <c r="I32" i="5"/>
  <c r="G31" i="5"/>
  <c r="F107" i="25" s="1"/>
  <c r="G27" i="5"/>
  <c r="I26" i="5"/>
  <c r="G25" i="5"/>
  <c r="G24" i="5"/>
  <c r="F69" i="25" s="1"/>
  <c r="G23" i="5"/>
  <c r="G45" i="25" s="1"/>
  <c r="D96" i="5"/>
  <c r="D95" i="5"/>
  <c r="D94" i="5"/>
  <c r="F92" i="5"/>
  <c r="D92" i="5" s="1"/>
  <c r="D91" i="5"/>
  <c r="D89" i="5"/>
  <c r="D88" i="5"/>
  <c r="D87" i="5"/>
  <c r="D86" i="5"/>
  <c r="F166" i="24" s="1"/>
  <c r="D85" i="5"/>
  <c r="D84" i="5"/>
  <c r="F82" i="5"/>
  <c r="D82" i="5" s="1"/>
  <c r="D81" i="5"/>
  <c r="D80" i="5"/>
  <c r="D77" i="5"/>
  <c r="D76" i="5"/>
  <c r="F75" i="5"/>
  <c r="D75" i="5" s="1"/>
  <c r="D74" i="5"/>
  <c r="D73" i="5"/>
  <c r="D72" i="5"/>
  <c r="D71" i="5"/>
  <c r="D70" i="5"/>
  <c r="F69" i="5"/>
  <c r="D69" i="5" s="1"/>
  <c r="D68" i="5"/>
  <c r="D67" i="5"/>
  <c r="D66" i="5"/>
  <c r="D65" i="5"/>
  <c r="F101" i="24" s="1"/>
  <c r="D64" i="5"/>
  <c r="F95" i="24" s="1"/>
  <c r="D63" i="5"/>
  <c r="F88" i="24" s="1"/>
  <c r="F62" i="5"/>
  <c r="D61" i="5"/>
  <c r="D59" i="5"/>
  <c r="D58" i="5"/>
  <c r="D57" i="5"/>
  <c r="F80" i="24" s="1"/>
  <c r="F56" i="5"/>
  <c r="D56" i="5" s="1"/>
  <c r="D55" i="5"/>
  <c r="D53" i="5"/>
  <c r="E158" i="24" s="1"/>
  <c r="D51" i="5"/>
  <c r="F150" i="24" s="1"/>
  <c r="D50" i="5"/>
  <c r="D49" i="5"/>
  <c r="D48" i="5"/>
  <c r="D47" i="5"/>
  <c r="F46" i="5"/>
  <c r="D46" i="5" s="1"/>
  <c r="D45" i="5"/>
  <c r="D44" i="5"/>
  <c r="F43" i="5"/>
  <c r="D42" i="5"/>
  <c r="F130" i="24" s="1"/>
  <c r="D41" i="5"/>
  <c r="D40" i="5"/>
  <c r="D39" i="5"/>
  <c r="F120" i="24" s="1"/>
  <c r="D38" i="5"/>
  <c r="D37" i="5"/>
  <c r="F119" i="24" s="1"/>
  <c r="F35" i="5"/>
  <c r="D35" i="5" s="1"/>
  <c r="D34" i="5"/>
  <c r="D33" i="5"/>
  <c r="F32" i="5"/>
  <c r="D32" i="5" s="1"/>
  <c r="D31" i="5"/>
  <c r="F110" i="24" s="1"/>
  <c r="D27" i="5"/>
  <c r="F26" i="5"/>
  <c r="F21" i="5" s="1"/>
  <c r="D25" i="5"/>
  <c r="D24" i="5"/>
  <c r="F71" i="24" s="1"/>
  <c r="D23" i="5"/>
  <c r="G43" i="24" s="1"/>
  <c r="D104" i="10"/>
  <c r="D103" i="10"/>
  <c r="D102" i="10"/>
  <c r="F100" i="10"/>
  <c r="E100" i="10"/>
  <c r="D99" i="10"/>
  <c r="F394" i="29" s="1"/>
  <c r="D97" i="10"/>
  <c r="F392" i="29" s="1"/>
  <c r="D96" i="10"/>
  <c r="F390" i="29" s="1"/>
  <c r="D95" i="10"/>
  <c r="F388" i="29" s="1"/>
  <c r="D94" i="10"/>
  <c r="F386" i="29" s="1"/>
  <c r="D93" i="10"/>
  <c r="F384" i="29" s="1"/>
  <c r="D92" i="10"/>
  <c r="F382" i="29" s="1"/>
  <c r="F90" i="10"/>
  <c r="F86" i="10" s="1"/>
  <c r="E90" i="10"/>
  <c r="E86" i="10" s="1"/>
  <c r="D89" i="10"/>
  <c r="F372" i="29" s="1"/>
  <c r="F363" i="29"/>
  <c r="D85" i="10"/>
  <c r="F247" i="29" s="1"/>
  <c r="D84" i="10"/>
  <c r="F355" i="29" s="1"/>
  <c r="F83" i="10"/>
  <c r="E83" i="10"/>
  <c r="D82" i="10"/>
  <c r="F245" i="29" s="1"/>
  <c r="D81" i="10"/>
  <c r="F230" i="29" s="1"/>
  <c r="D80" i="10"/>
  <c r="F223" i="29" s="1"/>
  <c r="D79" i="10"/>
  <c r="F216" i="29" s="1"/>
  <c r="D78" i="10"/>
  <c r="F353" i="29" s="1"/>
  <c r="F77" i="10"/>
  <c r="E77" i="10"/>
  <c r="D76" i="10"/>
  <c r="F243" i="29" s="1"/>
  <c r="D75" i="10"/>
  <c r="F241" i="29" s="1"/>
  <c r="D74" i="10"/>
  <c r="F239" i="29" s="1"/>
  <c r="D73" i="10"/>
  <c r="F207" i="29" s="1"/>
  <c r="D72" i="10"/>
  <c r="F200" i="29" s="1"/>
  <c r="D71" i="10"/>
  <c r="F70" i="10"/>
  <c r="E70" i="10"/>
  <c r="D69" i="10"/>
  <c r="D67" i="10"/>
  <c r="D66" i="10"/>
  <c r="D65" i="10"/>
  <c r="F64" i="10"/>
  <c r="F62" i="10" s="1"/>
  <c r="E64" i="10"/>
  <c r="D63" i="10"/>
  <c r="F185" i="29" s="1"/>
  <c r="D60" i="10"/>
  <c r="E343" i="29" s="1"/>
  <c r="D59" i="10"/>
  <c r="F332" i="29" s="1"/>
  <c r="D58" i="10"/>
  <c r="F325" i="29" s="1"/>
  <c r="D57" i="10"/>
  <c r="D56" i="10"/>
  <c r="D55" i="10"/>
  <c r="F54" i="10"/>
  <c r="E54" i="10"/>
  <c r="D53" i="10"/>
  <c r="F313" i="29" s="1"/>
  <c r="D52" i="10"/>
  <c r="F51" i="10"/>
  <c r="E51" i="10"/>
  <c r="D50" i="10"/>
  <c r="F297" i="29" s="1"/>
  <c r="D49" i="10"/>
  <c r="F289" i="29" s="1"/>
  <c r="D48" i="10"/>
  <c r="F288" i="29" s="1"/>
  <c r="D47" i="10"/>
  <c r="F287" i="29" s="1"/>
  <c r="D46" i="10"/>
  <c r="F286" i="29" s="1"/>
  <c r="D45" i="10"/>
  <c r="F285" i="29" s="1"/>
  <c r="F43" i="10"/>
  <c r="E43" i="10"/>
  <c r="D42" i="10"/>
  <c r="F276" i="29" s="1"/>
  <c r="D41" i="10"/>
  <c r="F40" i="10"/>
  <c r="E40" i="10"/>
  <c r="D39" i="10"/>
  <c r="F266" i="29" s="1"/>
  <c r="D35" i="10"/>
  <c r="F34" i="10"/>
  <c r="F29" i="10" s="1"/>
  <c r="E34" i="10"/>
  <c r="D33" i="10"/>
  <c r="D32" i="10"/>
  <c r="D31" i="10"/>
  <c r="D104" i="11"/>
  <c r="D103" i="11"/>
  <c r="D102" i="11"/>
  <c r="F100" i="11"/>
  <c r="E100" i="11"/>
  <c r="D99" i="11"/>
  <c r="F114" i="15"/>
  <c r="D96" i="11"/>
  <c r="F113" i="15" s="1"/>
  <c r="D95" i="11"/>
  <c r="F112" i="15" s="1"/>
  <c r="D94" i="11"/>
  <c r="D93" i="11"/>
  <c r="D92" i="11"/>
  <c r="F111" i="15" s="1"/>
  <c r="F90" i="11"/>
  <c r="F86" i="11" s="1"/>
  <c r="E90" i="11"/>
  <c r="E86" i="11" s="1"/>
  <c r="D89" i="11"/>
  <c r="D88" i="11"/>
  <c r="D84" i="11"/>
  <c r="F83" i="11"/>
  <c r="E83" i="11"/>
  <c r="D83" i="11" s="1"/>
  <c r="D82" i="11"/>
  <c r="D81" i="11"/>
  <c r="D80" i="11"/>
  <c r="D79" i="11"/>
  <c r="D78" i="11"/>
  <c r="F77" i="11"/>
  <c r="E77" i="11"/>
  <c r="D76" i="11"/>
  <c r="D75" i="11"/>
  <c r="F44" i="15"/>
  <c r="D73" i="11"/>
  <c r="D72" i="11"/>
  <c r="F70" i="11"/>
  <c r="E70" i="11"/>
  <c r="D69" i="11"/>
  <c r="D67" i="11"/>
  <c r="D66" i="11"/>
  <c r="D65" i="11"/>
  <c r="F64" i="11"/>
  <c r="E64" i="11"/>
  <c r="D64" i="11" s="1"/>
  <c r="D63" i="11"/>
  <c r="F62" i="11"/>
  <c r="D60" i="11"/>
  <c r="D59" i="11"/>
  <c r="F100" i="15" s="1"/>
  <c r="D58" i="11"/>
  <c r="D57" i="11"/>
  <c r="D56" i="11"/>
  <c r="D55" i="11"/>
  <c r="F54" i="11"/>
  <c r="E54" i="11"/>
  <c r="D53" i="11"/>
  <c r="D52" i="11"/>
  <c r="F51" i="11"/>
  <c r="E51" i="11"/>
  <c r="F80" i="15"/>
  <c r="D49" i="11"/>
  <c r="D48" i="11"/>
  <c r="F71" i="15" s="1"/>
  <c r="D47" i="11"/>
  <c r="F70" i="15" s="1"/>
  <c r="D46" i="11"/>
  <c r="D45" i="11"/>
  <c r="F43" i="11"/>
  <c r="E43" i="11"/>
  <c r="D42" i="11"/>
  <c r="D41" i="11"/>
  <c r="F40" i="11"/>
  <c r="E40" i="11"/>
  <c r="D39" i="11"/>
  <c r="F61" i="15" s="1"/>
  <c r="D35" i="11"/>
  <c r="F34" i="11"/>
  <c r="F29" i="11" s="1"/>
  <c r="E34" i="11"/>
  <c r="D33" i="11"/>
  <c r="D32" i="11"/>
  <c r="D31" i="11"/>
  <c r="E29" i="11"/>
  <c r="F60" i="5" l="1"/>
  <c r="D60" i="5" s="1"/>
  <c r="F78" i="5"/>
  <c r="D43" i="5"/>
  <c r="E68" i="10"/>
  <c r="D100" i="11"/>
  <c r="D43" i="10"/>
  <c r="D54" i="10"/>
  <c r="D77" i="11"/>
  <c r="D64" i="10"/>
  <c r="D100" i="10"/>
  <c r="D26" i="5"/>
  <c r="E68" i="11"/>
  <c r="B36" i="27"/>
  <c r="F36" i="27" s="1"/>
  <c r="B36" i="26"/>
  <c r="G27" i="26"/>
  <c r="D36" i="26" s="1"/>
  <c r="B61" i="25"/>
  <c r="D61" i="25"/>
  <c r="D63" i="24"/>
  <c r="B63" i="24"/>
  <c r="D51" i="10"/>
  <c r="F306" i="29"/>
  <c r="J9" i="29" s="1"/>
  <c r="G27" i="15"/>
  <c r="D36" i="15" s="1"/>
  <c r="B36" i="15"/>
  <c r="I29" i="6"/>
  <c r="G29" i="6" s="1"/>
  <c r="D90" i="6"/>
  <c r="F62" i="6"/>
  <c r="D62" i="6" s="1"/>
  <c r="D51" i="6"/>
  <c r="F68" i="6"/>
  <c r="D68" i="6" s="1"/>
  <c r="F29" i="6"/>
  <c r="I37" i="6"/>
  <c r="G37" i="6" s="1"/>
  <c r="G90" i="6"/>
  <c r="F37" i="6"/>
  <c r="D37" i="6" s="1"/>
  <c r="G64" i="6"/>
  <c r="I68" i="6"/>
  <c r="G68" i="6" s="1"/>
  <c r="G51" i="6"/>
  <c r="D62" i="5"/>
  <c r="I60" i="5"/>
  <c r="G60" i="5" s="1"/>
  <c r="G43" i="5"/>
  <c r="F68" i="10"/>
  <c r="D68" i="10" s="1"/>
  <c r="D90" i="10"/>
  <c r="D34" i="10"/>
  <c r="D40" i="10"/>
  <c r="D86" i="10"/>
  <c r="F37" i="10"/>
  <c r="D70" i="10"/>
  <c r="D77" i="10"/>
  <c r="D83" i="10"/>
  <c r="D34" i="11"/>
  <c r="D40" i="11"/>
  <c r="D54" i="11"/>
  <c r="E62" i="11"/>
  <c r="D62" i="11" s="1"/>
  <c r="F68" i="11"/>
  <c r="F37" i="11"/>
  <c r="F27" i="11" s="1"/>
  <c r="F25" i="11" s="1"/>
  <c r="D70" i="11"/>
  <c r="G32" i="5"/>
  <c r="G56" i="5"/>
  <c r="F29" i="5"/>
  <c r="D29" i="5" s="1"/>
  <c r="G26" i="5"/>
  <c r="F54" i="5"/>
  <c r="D54" i="5" s="1"/>
  <c r="I29" i="5"/>
  <c r="I54" i="5"/>
  <c r="G54" i="5" s="1"/>
  <c r="G82" i="5"/>
  <c r="D51" i="11"/>
  <c r="E37" i="11"/>
  <c r="D37" i="11" s="1"/>
  <c r="G78" i="5"/>
  <c r="I21" i="5"/>
  <c r="D21" i="5"/>
  <c r="D78" i="5"/>
  <c r="E29" i="10"/>
  <c r="E37" i="10"/>
  <c r="D37" i="10" s="1"/>
  <c r="E62" i="10"/>
  <c r="D62" i="10" s="1"/>
  <c r="D86" i="11"/>
  <c r="D43" i="11"/>
  <c r="D90" i="11"/>
  <c r="D29" i="11"/>
  <c r="F27" i="10" l="1"/>
  <c r="F25" i="10" s="1"/>
  <c r="F19" i="5"/>
  <c r="F17" i="5" s="1"/>
  <c r="D68" i="11"/>
  <c r="F36" i="26"/>
  <c r="F61" i="25"/>
  <c r="F63" i="24"/>
  <c r="F36" i="15"/>
  <c r="F27" i="6"/>
  <c r="F25" i="6" s="1"/>
  <c r="D25" i="6" s="1"/>
  <c r="D29" i="6"/>
  <c r="I27" i="6"/>
  <c r="I25" i="6" s="1"/>
  <c r="G25" i="6" s="1"/>
  <c r="E27" i="11"/>
  <c r="G21" i="5"/>
  <c r="I19" i="5"/>
  <c r="I17" i="5" s="1"/>
  <c r="G29" i="5"/>
  <c r="E27" i="10"/>
  <c r="D29" i="10"/>
  <c r="G27" i="6" l="1"/>
  <c r="D27" i="6"/>
  <c r="E25" i="11"/>
  <c r="D27" i="11"/>
  <c r="G19" i="5"/>
  <c r="G17" i="5"/>
  <c r="D19" i="5"/>
  <c r="D17" i="5"/>
  <c r="D27" i="10"/>
  <c r="E25" i="10"/>
  <c r="D25" i="10" l="1"/>
  <c r="J119" i="10"/>
  <c r="D25" i="11"/>
  <c r="F26" i="9"/>
  <c r="F21" i="9" s="1"/>
  <c r="E26" i="9"/>
  <c r="E21" i="9" s="1"/>
  <c r="D27" i="9"/>
  <c r="D26" i="9" l="1"/>
  <c r="F46" i="9"/>
  <c r="D49" i="9"/>
  <c r="D96" i="9" l="1"/>
  <c r="D95" i="9"/>
  <c r="D94" i="9"/>
  <c r="F92" i="9"/>
  <c r="E92" i="9"/>
  <c r="D91" i="9"/>
  <c r="D89" i="9"/>
  <c r="D88" i="9"/>
  <c r="D87" i="9"/>
  <c r="D86" i="9"/>
  <c r="F181" i="28" s="1"/>
  <c r="D85" i="9"/>
  <c r="D84" i="9"/>
  <c r="F82" i="9"/>
  <c r="E82" i="9"/>
  <c r="E78" i="9" s="1"/>
  <c r="D81" i="9"/>
  <c r="D80" i="9"/>
  <c r="D77" i="9"/>
  <c r="D76" i="9"/>
  <c r="F75" i="9"/>
  <c r="E75" i="9"/>
  <c r="D74" i="9"/>
  <c r="D73" i="9"/>
  <c r="D72" i="9"/>
  <c r="D71" i="9"/>
  <c r="D70" i="9"/>
  <c r="F69" i="9"/>
  <c r="E69" i="9"/>
  <c r="F62" i="9"/>
  <c r="E62" i="9"/>
  <c r="D61" i="9"/>
  <c r="D58" i="9"/>
  <c r="F87" i="28" s="1"/>
  <c r="D57" i="9"/>
  <c r="F81" i="28" s="1"/>
  <c r="F56" i="9"/>
  <c r="F54" i="9" s="1"/>
  <c r="E56" i="9"/>
  <c r="E54" i="9" s="1"/>
  <c r="D51" i="9"/>
  <c r="F163" i="28" s="1"/>
  <c r="D50" i="9"/>
  <c r="D48" i="9"/>
  <c r="D47" i="9"/>
  <c r="D45" i="9"/>
  <c r="D44" i="9"/>
  <c r="F43" i="9"/>
  <c r="E43" i="9"/>
  <c r="D42" i="9"/>
  <c r="F140" i="28" s="1"/>
  <c r="D41" i="9"/>
  <c r="D40" i="9"/>
  <c r="F131" i="28" s="1"/>
  <c r="D39" i="9"/>
  <c r="F130" i="28" s="1"/>
  <c r="D38" i="9"/>
  <c r="F129" i="28" s="1"/>
  <c r="D37" i="9"/>
  <c r="F128" i="28" s="1"/>
  <c r="F35" i="9"/>
  <c r="E35" i="9"/>
  <c r="D34" i="9"/>
  <c r="D33" i="9"/>
  <c r="F32" i="9"/>
  <c r="E32" i="9"/>
  <c r="D31" i="9"/>
  <c r="F119" i="28" s="1"/>
  <c r="D25" i="9"/>
  <c r="D16" i="9"/>
  <c r="D15" i="9"/>
  <c r="F13" i="9"/>
  <c r="E13" i="9"/>
  <c r="E10" i="9" s="1"/>
  <c r="D12" i="9"/>
  <c r="D8" i="9"/>
  <c r="D24" i="11"/>
  <c r="D23" i="11"/>
  <c r="E21" i="11"/>
  <c r="D20" i="11"/>
  <c r="D19" i="11"/>
  <c r="F64" i="29" s="1"/>
  <c r="F17" i="11"/>
  <c r="E17" i="11"/>
  <c r="D16" i="11"/>
  <c r="D15" i="11"/>
  <c r="D14" i="11"/>
  <c r="D40" i="29" s="1"/>
  <c r="D13" i="11"/>
  <c r="F13" i="15" s="1"/>
  <c r="D12" i="11"/>
  <c r="F11" i="29" s="1"/>
  <c r="D8" i="11"/>
  <c r="F84" i="29" l="1"/>
  <c r="F84" i="14"/>
  <c r="F48" i="29"/>
  <c r="E10" i="11"/>
  <c r="B62" i="28"/>
  <c r="G44" i="28"/>
  <c r="D62" i="28" s="1"/>
  <c r="F60" i="9"/>
  <c r="E60" i="9"/>
  <c r="D17" i="11"/>
  <c r="D21" i="9"/>
  <c r="D92" i="9"/>
  <c r="D32" i="9"/>
  <c r="F10" i="9"/>
  <c r="D10" i="9" s="1"/>
  <c r="D43" i="9"/>
  <c r="D69" i="9"/>
  <c r="D67" i="9"/>
  <c r="D82" i="9"/>
  <c r="E29" i="9"/>
  <c r="D56" i="9"/>
  <c r="D46" i="9"/>
  <c r="F29" i="9"/>
  <c r="D54" i="9"/>
  <c r="D59" i="9"/>
  <c r="D68" i="9"/>
  <c r="D13" i="9"/>
  <c r="D35" i="9"/>
  <c r="D55" i="9"/>
  <c r="D66" i="9"/>
  <c r="D75" i="9"/>
  <c r="D62" i="9"/>
  <c r="F78" i="9"/>
  <c r="D78" i="9" s="1"/>
  <c r="F21" i="11"/>
  <c r="D24" i="10"/>
  <c r="D23" i="10"/>
  <c r="D22" i="10"/>
  <c r="D21" i="10"/>
  <c r="D20" i="10"/>
  <c r="D19" i="10"/>
  <c r="D18" i="10"/>
  <c r="D17" i="10"/>
  <c r="D16" i="10"/>
  <c r="D15" i="10"/>
  <c r="D14" i="10"/>
  <c r="D13" i="10"/>
  <c r="F12" i="10"/>
  <c r="F10" i="10" s="1"/>
  <c r="F9" i="10" s="1"/>
  <c r="D8" i="10"/>
  <c r="F56" i="29" l="1"/>
  <c r="I9" i="29" s="1"/>
  <c r="K9" i="29" s="1"/>
  <c r="E9" i="10"/>
  <c r="E9" i="11"/>
  <c r="F62" i="28"/>
  <c r="E19" i="9"/>
  <c r="E17" i="9" s="1"/>
  <c r="E9" i="9" s="1"/>
  <c r="F19" i="9"/>
  <c r="D60" i="9"/>
  <c r="D29" i="9"/>
  <c r="D21" i="11"/>
  <c r="F10" i="11"/>
  <c r="F9" i="11" s="1"/>
  <c r="D12" i="10"/>
  <c r="D10" i="11" l="1"/>
  <c r="D10" i="10"/>
  <c r="D19" i="9"/>
  <c r="F17" i="9"/>
  <c r="F9" i="9" s="1"/>
  <c r="D9" i="10" l="1"/>
  <c r="D17" i="9"/>
  <c r="D9" i="9"/>
  <c r="D9" i="11"/>
  <c r="G24" i="6" l="1"/>
  <c r="G23" i="6"/>
  <c r="I21" i="6"/>
  <c r="G20" i="6"/>
  <c r="G19" i="6"/>
  <c r="I17" i="6"/>
  <c r="G16" i="6"/>
  <c r="G15" i="6"/>
  <c r="G14" i="6"/>
  <c r="G13" i="6"/>
  <c r="F13" i="27" s="1"/>
  <c r="G12" i="6"/>
  <c r="D24" i="6"/>
  <c r="F21" i="6"/>
  <c r="D23" i="6"/>
  <c r="F17" i="6"/>
  <c r="D19" i="6"/>
  <c r="D16" i="6"/>
  <c r="D15" i="6"/>
  <c r="D14" i="6"/>
  <c r="D13" i="6"/>
  <c r="F13" i="26" s="1"/>
  <c r="D12" i="6"/>
  <c r="D8" i="6"/>
  <c r="G16" i="5"/>
  <c r="G15" i="5"/>
  <c r="I13" i="5"/>
  <c r="G12" i="5"/>
  <c r="F13" i="25" s="1"/>
  <c r="G8" i="5"/>
  <c r="D16" i="5"/>
  <c r="D15" i="5"/>
  <c r="F13" i="5"/>
  <c r="D12" i="5"/>
  <c r="D8" i="5"/>
  <c r="D21" i="6" l="1"/>
  <c r="G13" i="5"/>
  <c r="G17" i="6"/>
  <c r="F10" i="5"/>
  <c r="F9" i="5" s="1"/>
  <c r="I10" i="5"/>
  <c r="I9" i="5" s="1"/>
  <c r="G21" i="6"/>
  <c r="D13" i="5"/>
  <c r="G8" i="6"/>
  <c r="I10" i="6"/>
  <c r="I9" i="6" s="1"/>
  <c r="D17" i="6"/>
  <c r="F10" i="6"/>
  <c r="F9" i="6" s="1"/>
  <c r="D20" i="6"/>
  <c r="G10" i="6" l="1"/>
  <c r="D10" i="6"/>
  <c r="G10" i="5"/>
  <c r="D10" i="5"/>
  <c r="G9" i="6" l="1"/>
  <c r="G9" i="5"/>
  <c r="D9" i="6" l="1"/>
  <c r="D9" i="5"/>
  <c r="D10" i="1" l="1"/>
</calcChain>
</file>

<file path=xl/sharedStrings.xml><?xml version="1.0" encoding="utf-8"?>
<sst xmlns="http://schemas.openxmlformats.org/spreadsheetml/2006/main" count="3872" uniqueCount="377">
  <si>
    <t>Наименование показателя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</si>
  <si>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</si>
  <si>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</si>
  <si>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</si>
  <si>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</si>
  <si>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X</t>
  </si>
  <si>
    <t>в том числе:</t>
  </si>
  <si>
    <t>Выплаты, всего:</t>
  </si>
  <si>
    <t>Расходы, всего</t>
  </si>
  <si>
    <t>из них:</t>
  </si>
  <si>
    <t>Оплата труда и начисления на выплаты по оплате труда, всего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</si>
  <si>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</si>
  <si>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</si>
  <si>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</si>
  <si>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</si>
  <si>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</si>
  <si>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услуги, всего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</si>
  <si>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</si>
  <si>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</si>
  <si>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</si>
  <si>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</si>
  <si>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</si>
  <si>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Оплата твердых коммунальных отходов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</si>
  <si>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</si>
  <si>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</si>
  <si>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Страхование</t>
  </si>
  <si>
    <t>Социальное обеспечение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</si>
  <si>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</si>
  <si>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</si>
  <si>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</si>
  <si>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</si>
  <si>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</si>
  <si>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</si>
  <si>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нарушений условий контрактов (договоров)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</si>
  <si>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</si>
  <si>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</si>
  <si>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</si>
  <si>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</si>
  <si>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</si>
  <si>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</si>
  <si>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</si>
  <si>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</si>
  <si>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</si>
  <si>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</si>
  <si>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«___» __________ 20___ г.</t>
  </si>
  <si>
    <t>Код бюджетной классификации Российской Федерации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</si>
  <si>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</si>
  <si>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</si>
  <si>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</si>
  <si>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</si>
  <si>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Прочие поступления, всего</t>
  </si>
  <si>
    <t>(рублей)</t>
  </si>
  <si>
    <t xml:space="preserve">Руководитель учреждения            </t>
  </si>
  <si>
    <t xml:space="preserve">(подпись)  </t>
  </si>
  <si>
    <t>(расшифровка подписи)</t>
  </si>
  <si>
    <t xml:space="preserve">Главный бухгалтер учреждения       </t>
  </si>
  <si>
    <t xml:space="preserve">Исполнитель                          </t>
  </si>
  <si>
    <t xml:space="preserve">тел. </t>
  </si>
  <si>
    <t>Прочие работы, услуги</t>
  </si>
  <si>
    <t>Поступление нефинансовых активов, всего</t>
  </si>
  <si>
    <t>Увеличение стоимости материальных запасов, всего</t>
  </si>
  <si>
    <t>Доходы от операций с активами, всего</t>
  </si>
  <si>
    <t>Прочие доходы</t>
  </si>
  <si>
    <t>Безвомездные денежные поступления</t>
  </si>
  <si>
    <t>Доходы от штрафов, пеней, иных сумм принудительного изъятия</t>
  </si>
  <si>
    <t>Доходы от оказания услуг, работ, компенсации затрат учреждений</t>
  </si>
  <si>
    <t>Доходы от собственности</t>
  </si>
  <si>
    <t>Выплаты, уменьшающие доход, всего</t>
  </si>
  <si>
    <t>Увеличение стоимости нематериальных активов</t>
  </si>
  <si>
    <t>Субсидии на финансовое обеспечение выполнения государственного задания</t>
  </si>
  <si>
    <t>Увеличение остатков денежных средств за счет возврата дебиторской задолженности прошлых лет</t>
  </si>
  <si>
    <t>От выбытия основных средств</t>
  </si>
  <si>
    <t>От выбытия материальных запасов</t>
  </si>
  <si>
    <t>20___ г.</t>
  </si>
  <si>
    <t>(за счет целевых субсидий) на плановый период 20___ и 20___ годов</t>
  </si>
  <si>
    <t>Должность по штатному расписанию, единиц</t>
  </si>
  <si>
    <t>Численность, единиц</t>
  </si>
  <si>
    <t>Среднемесячный размер оплаты труда на одного работника, руб.</t>
  </si>
  <si>
    <t>Фонд оплаты труда в год              (гр.2 х гр.3 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</si>
  <si>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</si>
  <si>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</si>
  <si>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</si>
  <si>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</si>
  <si>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Штатная численность, единиц</t>
  </si>
  <si>
    <t>Начисления на выплаты по оплате труда, руб. (213)</t>
  </si>
  <si>
    <t>Наименование</t>
  </si>
  <si>
    <t>Количество работников, чел.</t>
  </si>
  <si>
    <t>Средний размер выплаты на одного работника в день, руб.</t>
  </si>
  <si>
    <t>Количество дней</t>
  </si>
  <si>
    <t>Сумма, руб. (гр.2 х гр.3 х гр.4)</t>
  </si>
  <si>
    <t>Суточные</t>
  </si>
  <si>
    <t>Количество услуг перевозки, шт.</t>
  </si>
  <si>
    <t>Цена услуги перевозки, руб.</t>
  </si>
  <si>
    <t>Сумма, руб. (гр.2 х гр.3)</t>
  </si>
  <si>
    <t>Служебные командировки</t>
  </si>
  <si>
    <t>Количество участников, чел.</t>
  </si>
  <si>
    <t>Средний размер выплаты на одного участника в день, руб.</t>
  </si>
  <si>
    <t>Суточные, денежные средства спортсменам на мероприятиях</t>
  </si>
  <si>
    <t>Численность работников, получающий пособие</t>
  </si>
  <si>
    <t>Средний размер выплат в год на одного работника</t>
  </si>
  <si>
    <t xml:space="preserve">Сумма, руб. (гр.2 х гр.3) </t>
  </si>
  <si>
    <t>Пособие за первые три дня временной нетрудоспособности</t>
  </si>
  <si>
    <t>Количество выплат в год на одного работника</t>
  </si>
  <si>
    <t>Размер выплаты (пособия) в месяц, руб.</t>
  </si>
  <si>
    <t>Пособие по уходу за ребенком</t>
  </si>
  <si>
    <t>Размер одной выплаты, руб.</t>
  </si>
  <si>
    <t xml:space="preserve">Количество выплат в год </t>
  </si>
  <si>
    <t>Общая сумма выплат, руб. (гр.2 х гр.3)</t>
  </si>
  <si>
    <t>Налоговая база, руб.</t>
  </si>
  <si>
    <t>Ставка налога, %</t>
  </si>
  <si>
    <t>Сумма исчисленного налога, подлежащего уплате, руб.                          (гр. 2 х гр.3/100)</t>
  </si>
  <si>
    <t>Уплата налога на имущество</t>
  </si>
  <si>
    <t>Уплата налога на землю</t>
  </si>
  <si>
    <t>Код вида расходов 852</t>
  </si>
  <si>
    <t xml:space="preserve">Сумма, руб.                          </t>
  </si>
  <si>
    <t>Транспортный налог</t>
  </si>
  <si>
    <t>Х</t>
  </si>
  <si>
    <t>…</t>
  </si>
  <si>
    <t>Код вида расходов 853</t>
  </si>
  <si>
    <t>….</t>
  </si>
  <si>
    <t>Количество номеров</t>
  </si>
  <si>
    <t>Средняя стоимость за единицу в месяц, руб.</t>
  </si>
  <si>
    <t>Телефонная связь</t>
  </si>
  <si>
    <t>Почтовая связь</t>
  </si>
  <si>
    <t>Количество услуг перевозки</t>
  </si>
  <si>
    <t>Размер потребления ресурсов</t>
  </si>
  <si>
    <t>Тариф (с учетом НДС), руб.</t>
  </si>
  <si>
    <t>Количество (кв.м.)</t>
  </si>
  <si>
    <t>Стоимость у учетом НДС, руб.</t>
  </si>
  <si>
    <t>Аренда помещений</t>
  </si>
  <si>
    <t>Количество работ (услуг)</t>
  </si>
  <si>
    <t>Стоимость работ (услуг), руб.</t>
  </si>
  <si>
    <t>Техническое обслуживание и ремонт оргтехники</t>
  </si>
  <si>
    <t>Вывоз ТБО</t>
  </si>
  <si>
    <t>Заправка картриджей</t>
  </si>
  <si>
    <t>Техническое обслуживание транспортных средств</t>
  </si>
  <si>
    <t>Количество договоров</t>
  </si>
  <si>
    <t>Стоимость услуги, руб.</t>
  </si>
  <si>
    <t>Сопровождение программного обеспечения</t>
  </si>
  <si>
    <t>Услуги охраны</t>
  </si>
  <si>
    <t>Периодические издания</t>
  </si>
  <si>
    <t>Количество</t>
  </si>
  <si>
    <t>Средняя стоимость, руб.</t>
  </si>
  <si>
    <t>Объекты основных средств</t>
  </si>
  <si>
    <t xml:space="preserve">Код вида расходов </t>
  </si>
  <si>
    <t>Итого</t>
  </si>
  <si>
    <t>Код вида расходов</t>
  </si>
  <si>
    <t>Стоимость 1 кв.м.</t>
  </si>
  <si>
    <t>Сумма, руб.(гр. 2 х гр. 3)</t>
  </si>
  <si>
    <t>Сумма, руб. (гр. 2 х гр. 3)</t>
  </si>
  <si>
    <t xml:space="preserve">Руководитель учреждения          </t>
  </si>
  <si>
    <t xml:space="preserve">Главный бухгалтер учреждения      </t>
  </si>
  <si>
    <t xml:space="preserve">Исполнитель                         </t>
  </si>
  <si>
    <t>тел.</t>
  </si>
  <si>
    <t>Плата за загрязнение окружающей среды</t>
  </si>
  <si>
    <t>…..</t>
  </si>
  <si>
    <t>Взносы по оплате медицинских осмотров</t>
  </si>
  <si>
    <t>Другие экономические санкции</t>
  </si>
  <si>
    <t>Молоко</t>
  </si>
  <si>
    <t>Численность работников, получающий продукт в натуральной форме</t>
  </si>
  <si>
    <t>Сумма, руб. (гр.2 х гр.3*кол-во месяцев получающих продукт)</t>
  </si>
  <si>
    <t>Услуги и работы в рамках проведения капиатального ремонта</t>
  </si>
  <si>
    <t>Услуги и работы в рамках проведения капитального ремонта</t>
  </si>
  <si>
    <t>Доходы от оказания услуг (выполнения работ)</t>
  </si>
  <si>
    <t>Сумма, руб.</t>
  </si>
  <si>
    <t>Плата (тариф) арендной платы за единицу площади (объект), руб</t>
  </si>
  <si>
    <t>Планируемый объем предоставления имущества в аренду (в натуральных показателях)</t>
  </si>
  <si>
    <t>1.1. Расчет доходов от собственности</t>
  </si>
  <si>
    <t>Недвижимое имущество</t>
  </si>
  <si>
    <t>Субсидии на финансове обеспечение выполнения государственного задания</t>
  </si>
  <si>
    <t xml:space="preserve">Сумма соглашения, руб. </t>
  </si>
  <si>
    <t>Планируемый объем оказания услуг (работ)</t>
  </si>
  <si>
    <t>Плата (тариф) за  единицу услуги (работы), руб.</t>
  </si>
  <si>
    <t>1.2. Расчет доходов от плановых поступлений от оказания услуг (выполнения работ) (в том числе в виде субсидии на финансове обеспечение выполнения государственного задания)</t>
  </si>
  <si>
    <t>Штрафы…</t>
  </si>
  <si>
    <t>1.3. Расчет доходов в виде штрафов, возмещения ущерба</t>
  </si>
  <si>
    <t>1.4. Расчет доходов от безвозмездных денежных поступлений</t>
  </si>
  <si>
    <t>1.6. Расчет доходов от операций с активами</t>
  </si>
  <si>
    <t>Реализация неиспользуемого имущества</t>
  </si>
  <si>
    <t>2.2. Обоснования (расчеты) выплат персоналу (строка 213)</t>
  </si>
  <si>
    <t>1. Обоснования (расчеты) доходов к плану финансово-хозяйственной деятельности (……………….) на 20___ год</t>
  </si>
  <si>
    <t>Плата (тариф) за  единицу, руб.</t>
  </si>
  <si>
    <t xml:space="preserve">Размер прогнозируемых поступлений, руб. </t>
  </si>
  <si>
    <t>Целевые субсидии</t>
  </si>
  <si>
    <t>Заработная плата, руб. (211,266)</t>
  </si>
  <si>
    <t>Сумма, руб. (гр.2 х гр.3х12)</t>
  </si>
  <si>
    <t>1.5. Расчет доходов в виде целевых субсидий</t>
  </si>
  <si>
    <t>2. Обоснования (расчеты) расходов к плану финансово-хозяйственной деятельности (………………...) на 20___ год</t>
  </si>
  <si>
    <t>2.1. Обоснования (расчеты) выплат персоналу (строка 211, 266)</t>
  </si>
  <si>
    <t>II. Поступления и выплаты</t>
  </si>
  <si>
    <t>III. Поступления и выплаты</t>
  </si>
  <si>
    <t>I. Сведения по выплатам на закупки товаров, работ, услуг</t>
  </si>
  <si>
    <t>I. Поступления и выплаты</t>
  </si>
  <si>
    <t>Налог на прибыль</t>
  </si>
  <si>
    <t>Налог на добавленную стоимость</t>
  </si>
  <si>
    <t>Прочие налоги, уменьшающие доход</t>
  </si>
  <si>
    <t>Сумма выплат по расходам на закупку товаров, работ и услуг</t>
  </si>
  <si>
    <t>в соответствии с Федеральным законом от 5 апреля 2013 г. № 44-ФЗ «О контрактной системе в сфере закупок товаров, услуг для обеспечения государственных и муниципальных нужд»</t>
  </si>
  <si>
    <t>в соответствии с Федеральным законом от 18 июля 2011 г. № 223-ФЗ «О закупках товаров, работ, услуг отдельными видами юридических лиц»</t>
  </si>
  <si>
    <t>На оплату контрактов заключенных до начала финансового года</t>
  </si>
  <si>
    <t>Прочие несоциальные выплаты персоналу в натуральной форме</t>
  </si>
  <si>
    <t>На оплату контрактов заключенных по году начало закупки</t>
  </si>
  <si>
    <t>2.3. Обоснования (расчеты) расходов на прочие несоциальные выплату персонала в денежной форме (строка 212)</t>
  </si>
  <si>
    <t>2.5. Обоснования (расчеты) выплат персоналу при использовании личного транспорта для служебных целей (строка 222)</t>
  </si>
  <si>
    <t>2.6. Обоснования (расчеты) выплат персоналу при направлении в служебные командировки (строка 226)</t>
  </si>
  <si>
    <t>2.7. Обоснования (расчеты) выплат персоналу при направлении учащихся организации на мероприятия, и иные платежи (строка 226)</t>
  </si>
  <si>
    <t>2.8. Обоснования (расчеты) выплат персоналу по уходу за ребенком и выплат по временной нетрудоспособности работников (строка 266,267)</t>
  </si>
  <si>
    <t>2.9. Обоснования (расчеты) расходов на социальные и иные выплаты населения (строка 264)</t>
  </si>
  <si>
    <t>2.11. Обоснования (расчеты) расходов на иные выплаты текущего характера физическим лицам (строка 296)</t>
  </si>
  <si>
    <t>340</t>
  </si>
  <si>
    <t>350</t>
  </si>
  <si>
    <t>360</t>
  </si>
  <si>
    <t>2.12. Обоснования (расчеты) расходов на уплату штрафов за нарушение законодательства и иные выплаты, экономические санкции (строка 292,293,295,296,297)</t>
  </si>
  <si>
    <t>2.13 Обоснования (расчеты) расходов по выплатам на закупку товаров, работ, услуг</t>
  </si>
  <si>
    <t>2.13.1. Обоснования (расчеты) расходов на прочие несоциальные выплаты персоналу в натуральной форме (строка 214)</t>
  </si>
  <si>
    <t>2.13.2. Обоснования (расчеты) расходов на оплату услуг связи (строка 221)</t>
  </si>
  <si>
    <t>2.13.3. Обоснования (расчеты) расходов на оплату транспортных услуг (строка 222)</t>
  </si>
  <si>
    <t>2.13.4. Обоснования (расчеты) расходов на оплату коммунальных услуг (строка 223)</t>
  </si>
  <si>
    <t>2.13.5. Обоснования (расчеты) расходов на оплату аренды имущества (строка 224)</t>
  </si>
  <si>
    <t>2.13.6. Обоснования (расчеты) расходов на оплату работ, услуг по содержанию имущества (строка 225)</t>
  </si>
  <si>
    <t>2.13.7. Обоснования (расчеты) расходов на оплату прочих работ, услуг (строка 226)</t>
  </si>
  <si>
    <t>2.13.8. Обоснования (расчеты) расходов на оплату страхования (строка 227)</t>
  </si>
  <si>
    <t>2.13.9. Обоснования (расчеты) расходов на уплату штрафов за нарушение законодательства и иные выплаты текущего характера (строка 296,297)</t>
  </si>
  <si>
    <t>2.13.10. Обоснования (расчеты) расходов на приобретение основных средств  (строки 310)</t>
  </si>
  <si>
    <t>2.13.11. Обоснования (расчеты) расходов на приобретение  материальных запасов (строки 340)</t>
  </si>
  <si>
    <t>2.10. Обоснования (расчеты) расходов на уплату налогов, пошлин и сборов (строка 291)</t>
  </si>
  <si>
    <t>2.4. Обоснования (расчеты) расходов на прочие несоциальные выплату персонала в натуральной форме (строка 214)</t>
  </si>
  <si>
    <t>Количество, единиц</t>
  </si>
  <si>
    <t>Стоимость за единицу, рублей</t>
  </si>
  <si>
    <t>210+290 не в закупках</t>
  </si>
  <si>
    <t>отклонение</t>
  </si>
  <si>
    <t>выплаты всего - отклонение</t>
  </si>
  <si>
    <t>2021 год</t>
  </si>
  <si>
    <t>2022 год</t>
  </si>
  <si>
    <t>Приносящая доход деятельности</t>
  </si>
  <si>
    <t>Приносящая доход деятельность</t>
  </si>
  <si>
    <t>Итого 341</t>
  </si>
  <si>
    <t>Итого 342</t>
  </si>
  <si>
    <t>Итого 343</t>
  </si>
  <si>
    <t>Итого 344</t>
  </si>
  <si>
    <t>Итого 345</t>
  </si>
  <si>
    <t>Итого 346</t>
  </si>
  <si>
    <t>Итого 349</t>
  </si>
  <si>
    <t>Фонд оплаты труда, руб. (211,213,266)</t>
  </si>
  <si>
    <t>Итого 292</t>
  </si>
  <si>
    <t>Итого 293</t>
  </si>
  <si>
    <t>Итого 295</t>
  </si>
  <si>
    <t>Итого 296</t>
  </si>
  <si>
    <t>Итого 297</t>
  </si>
  <si>
    <t>2.13.11. Обоснования (расчеты) расходов на приобретение нематериальных активов  (строки 320)</t>
  </si>
  <si>
    <t>2.13.12. Обоснования (расчеты) расходов на приобретение  материальных запасов (строки 340)</t>
  </si>
  <si>
    <t>ОСТАТОК на начало</t>
  </si>
  <si>
    <t>Контроль</t>
  </si>
  <si>
    <t>1.7. Расчет доходов от прочих поступлений</t>
  </si>
  <si>
    <t>Код вида доходов</t>
  </si>
  <si>
    <t>Обоснования (расчеты) доходов и расходов к плану финансово-хозяйственной деятельности (……………….) на 20___ год</t>
  </si>
  <si>
    <t>расходы</t>
  </si>
  <si>
    <t>Доходы</t>
  </si>
  <si>
    <t>1.8. Расчет выплат уменьшающих доход</t>
  </si>
  <si>
    <t>IV. Сведения по выплатам на закупки товаров, работ, услуг</t>
  </si>
  <si>
    <t>V. Сведения по выплатам на закупки товаров, работ, услуг</t>
  </si>
  <si>
    <t>VI. Сведения по выплатам на закупки товаров, работ, услуг</t>
  </si>
  <si>
    <t>VII. Поступления и выплаты</t>
  </si>
  <si>
    <t>VIII. Поступления и выплаты</t>
  </si>
  <si>
    <t>IX. Поступления и выплаты</t>
  </si>
  <si>
    <t>X. Сведения по выплатам на закупки товаров, работ, услуг</t>
  </si>
  <si>
    <t>XI. Сведения по выплатам на закупки товаров, работ, услуг</t>
  </si>
  <si>
    <t>XII. Сведения по выплатам на закупки товаров, работ, услуг</t>
  </si>
  <si>
    <t xml:space="preserve">Сумма по соглашению, руб. </t>
  </si>
  <si>
    <t>Безвозмездные денежные поступления текущего характера</t>
  </si>
  <si>
    <t>Прочие поступления</t>
  </si>
  <si>
    <t>Увеличение остатков денежных средств за счет возмещения средств от фонда социального страхования прошлых лет</t>
  </si>
  <si>
    <t>директор</t>
  </si>
  <si>
    <t>заместитель директора  по ОМР</t>
  </si>
  <si>
    <t>главный бухгалтер</t>
  </si>
  <si>
    <t>инспектор ОК</t>
  </si>
  <si>
    <t>Вед.экономист</t>
  </si>
  <si>
    <t>кассир по реализации билетов</t>
  </si>
  <si>
    <t>зав отделом</t>
  </si>
  <si>
    <t>герпетолог</t>
  </si>
  <si>
    <t>зоолог-биолог</t>
  </si>
  <si>
    <t>смотритель</t>
  </si>
  <si>
    <t>рабочий по уходу за животными</t>
  </si>
  <si>
    <t>ветеринарный врач</t>
  </si>
  <si>
    <t>зоотехник</t>
  </si>
  <si>
    <t>электрик</t>
  </si>
  <si>
    <t>водитель</t>
  </si>
  <si>
    <t>уборщик служебных помещений</t>
  </si>
  <si>
    <t>дворник</t>
  </si>
  <si>
    <t>рабочий по комплексному обслуживанию и ремонту зданий</t>
  </si>
  <si>
    <t>сторож</t>
  </si>
  <si>
    <t>Техническое обслуживание системы центрального отопления</t>
  </si>
  <si>
    <t>х</t>
  </si>
  <si>
    <t>ИТОГО</t>
  </si>
  <si>
    <t>Е.Н. Трутнев</t>
  </si>
  <si>
    <t>Е.Н. Жуковская</t>
  </si>
  <si>
    <t>В.М. Важинская</t>
  </si>
  <si>
    <t>23445,2 Квт/ч</t>
  </si>
  <si>
    <t>40,4 м3</t>
  </si>
  <si>
    <t>Ветеринарное обслуживание</t>
  </si>
  <si>
    <t>Техническое обслуживание системы пожарной сигнализации</t>
  </si>
  <si>
    <t>Обоснования (расчеты) доходов и расходов к плану финансово-хозяйственной деятельности (за счет субсидии на выполнение государственного задания) на 2021 год</t>
  </si>
  <si>
    <t>1. Обоснования (расчеты) доходов к плану финансово-хозяйственной деятельности (за счет субсидии на выполнение государственного задания) на 2021 год</t>
  </si>
  <si>
    <t>2. Обоснования (расчеты) расходов к плану финансово-хозяйственной деятельности (за счет субсидии на выполнение государственного задания) на 2021 год</t>
  </si>
  <si>
    <t>зам директора по ОМР</t>
  </si>
  <si>
    <t>ведущий экономист</t>
  </si>
  <si>
    <t>рабочий по комплексному обслуживанию зданий</t>
  </si>
  <si>
    <t>84842,3 кВт/ч</t>
  </si>
  <si>
    <t>273,1 м3</t>
  </si>
  <si>
    <t>Обоснования (расчеты) доходов и расходов к плану финансово-хозяйственной деятельности (за счет субсидии на выполнение государственного задания) на 2022 год</t>
  </si>
  <si>
    <t>1. Обоснования (расчеты) доходов к плану финансово-хозяйственной деятельности (за счет субсидии на выполнение государственного задания) на 2022 год</t>
  </si>
  <si>
    <t>54,053558 Гкал</t>
  </si>
  <si>
    <t>86225,2 кВт/ч</t>
  </si>
  <si>
    <t>277,6 м3</t>
  </si>
  <si>
    <t>2021 г.</t>
  </si>
  <si>
    <t>2022 г.</t>
  </si>
  <si>
    <t xml:space="preserve"> Обоснования (расчеты) доходов и расходов к плану финансово-хозяйственной деятельности (за счет приносящей доход деятельности) на 2021 год</t>
  </si>
  <si>
    <t>1. Обоснования (расчеты) доходов к плану финансово-хозяйственной деятельности (за счет платной деятельности) на 2021 год</t>
  </si>
  <si>
    <t>2. Обоснования (расчеты) расходов к плану финансово-хозяйственной деятельности (за счет платной деятельности) на 2021 год</t>
  </si>
  <si>
    <t>23445,2кВТ/Ч</t>
  </si>
  <si>
    <t>40,4М3</t>
  </si>
  <si>
    <t>Ветеринарное обслужмвание</t>
  </si>
  <si>
    <t xml:space="preserve"> Обоснования (расчеты) доходов и расходов к плану финансово-хозяйственной деятельности (за счет приносящей доход деятельности) на 2022 год</t>
  </si>
  <si>
    <t>2. Обоснования (расчеты) расходов к плану финансово-хозяйственной деятельности (за счет платной деятельности) на 2022  год</t>
  </si>
  <si>
    <t xml:space="preserve">Итого </t>
  </si>
  <si>
    <t>2. Обоснования (расчеты) расходов к плану финансово-хозяйственной деятельности (за счет субсидии на выполнение государственного задания) на 2022 год</t>
  </si>
  <si>
    <t>53,186618 ГКал</t>
  </si>
  <si>
    <t xml:space="preserve">Код вида дохода </t>
  </si>
  <si>
    <t xml:space="preserve">Код вида доходов </t>
  </si>
  <si>
    <t>1. Обоснования (расчеты) доходов к плану финансово-хозяйственной деятельности (за счет платной деятельности) на 2022 год</t>
  </si>
  <si>
    <t>15500 чел</t>
  </si>
  <si>
    <t>ГСМ</t>
  </si>
  <si>
    <t>сотрудники учреждения</t>
  </si>
  <si>
    <t>Сотрудники учреждения</t>
  </si>
  <si>
    <t>оплата ГСМ(343)</t>
  </si>
  <si>
    <t>штрафы за нарушение заканодательства о налогах и сборах,страховых взносов(292)</t>
  </si>
  <si>
    <t>иные выплаты текущего характера организациям        (297)</t>
  </si>
  <si>
    <t xml:space="preserve">Итого211 </t>
  </si>
  <si>
    <t>Увеличение стоимости лекарственных препаратов (341)</t>
  </si>
  <si>
    <t>Увеличение стоимости строительных материалов (344)</t>
  </si>
  <si>
    <t>Увеличение стоимости мягкого инвентаря(345)</t>
  </si>
  <si>
    <t>Увеличение стоимости прочих материалов (346)</t>
  </si>
  <si>
    <t>Пособие за первые три дня временной нетрудоспособности (266)</t>
  </si>
  <si>
    <t>Пособие за первые три дня временной нетрудоспособности(266)</t>
  </si>
  <si>
    <t>Итого (343)</t>
  </si>
  <si>
    <t>Итого(343)</t>
  </si>
  <si>
    <t>Итого 211</t>
  </si>
  <si>
    <t>Штрафы за нарушение заканадательства о налогах,сборах и страховых взносов (292)</t>
  </si>
  <si>
    <t>иные выплаты текущего характера организациям (297)</t>
  </si>
  <si>
    <t>Увеличение стоимости  мягкого инвентаря(345)</t>
  </si>
  <si>
    <t>штрафы за нарушение законодательства о налогах и сборах,страховых сборах (292)</t>
  </si>
  <si>
    <t>Увеличение стоимости лекарственных средств (341)</t>
  </si>
  <si>
    <t>увеличение стоимости строительных материалов (344)</t>
  </si>
  <si>
    <t>увеличение стоимости мягкого инвентаря (345)</t>
  </si>
  <si>
    <t>увеличение стоимости прочих материалов (346)</t>
  </si>
  <si>
    <t>Услуги, работы для целей капитальных вложений</t>
  </si>
  <si>
    <t>Увеличение стоимости материальных запасов для целей капитальных вложений</t>
  </si>
  <si>
    <t>Код целевой статьи и расходов __________________</t>
  </si>
  <si>
    <t xml:space="preserve">(за счет целевых субсидий в рамках реализации национального проекта (программы)) </t>
  </si>
  <si>
    <t xml:space="preserve"> </t>
  </si>
  <si>
    <t>Увеличение стоимости материльных запасов для целей капитальных вложений</t>
  </si>
  <si>
    <t>Увеличениие стоимости материальных запасов для целей капитальных вложений</t>
  </si>
  <si>
    <t>(за счет целевых субсидий) на 2021 год</t>
  </si>
  <si>
    <t>53,188ГКал</t>
  </si>
  <si>
    <t>84842,3кВт/ч</t>
  </si>
  <si>
    <t>(за счет приносящей доход деятельности) на 2021  год</t>
  </si>
  <si>
    <t>2. Обоснования (расчеты) расходов к плану финансово-хозяйственной деятельности ( за счет субсидии на выполнение государственного задания)  на 2021 год</t>
  </si>
  <si>
    <t>(за счет субсидии на выполнение государственного задания) на  2021  год</t>
  </si>
  <si>
    <t>(за счет субсидии на выполнение государственного задания) на 2021 год</t>
  </si>
  <si>
    <t>(за счет приносящей доход деятельности) на 2021 год</t>
  </si>
  <si>
    <t>2. Обоснования (расчеты) расходов к плану финансово-хозяйственной деятельности (за счет приносящей доход деятельности) на 2021  год</t>
  </si>
  <si>
    <t>на 2021 год</t>
  </si>
  <si>
    <t xml:space="preserve"> Обоснования (расчеты) доходов и расходов к плану финансово-хозяйственной деятельности (за счет целевых субсидий) на 2021 год</t>
  </si>
  <si>
    <t>1. Обоснования (расчеты) доходов к плану финансово-хозяйственной деятельности (за счет целевых субсидий) на 2021 год</t>
  </si>
  <si>
    <t>(за счет субсидии на выполнение государственного задания) на плановый период 2022 и 2023 годов</t>
  </si>
  <si>
    <t>2023 г.</t>
  </si>
  <si>
    <t>(за счет приносящей доход деятельности)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</si>
</sst>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justify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justify" vertical="center" wrapText="1"/>
    </xf>
    <xf numFmtId="4" fontId="0" fillId="4" borderId="0" xfId="0" applyNumberFormat="1" applyFill="1"/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3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/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8" fillId="0" borderId="2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6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0"/>
  <sheetViews>
    <sheetView topLeftCell="A30" zoomScale="85" zoomScaleNormal="85" workbookViewId="0">
      <selection activeCell="B39" sqref="B39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4" width="20.7109375" style="7" customWidth="1"/>
    <col min="5" max="6" width="20.42578125" style="7" customWidth="1"/>
    <col min="7" max="7" width="10" style="7" bestFit="1" customWidth="1"/>
    <col min="8" max="10" width="12.28515625" style="7" bestFit="1" customWidth="1"/>
    <col min="11" max="16384" width="8.85546875" style="7"/>
  </cols>
  <sheetData>
    <row r="1" spans="1:6" ht="18.75" x14ac:dyDescent="0.25">
      <c r="A1" s="175" t="s">
        <v>192</v>
      </c>
      <c r="B1" s="175"/>
      <c r="C1" s="175"/>
      <c r="D1" s="175"/>
      <c r="E1" s="175"/>
      <c r="F1" s="175"/>
    </row>
    <row r="2" spans="1:6" ht="18.75" x14ac:dyDescent="0.25">
      <c r="A2" s="175" t="s">
        <v>367</v>
      </c>
      <c r="B2" s="175"/>
      <c r="C2" s="175"/>
      <c r="D2" s="175"/>
      <c r="E2" s="175"/>
      <c r="F2" s="175"/>
    </row>
    <row r="3" spans="1:6" x14ac:dyDescent="0.25">
      <c r="A3" s="30"/>
    </row>
    <row r="4" spans="1:6" ht="19.5" thickBot="1" x14ac:dyDescent="0.3">
      <c r="A4" s="6"/>
      <c r="F4" s="6" t="s">
        <v>51</v>
      </c>
    </row>
    <row r="5" spans="1:6" ht="18.600000000000001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2</v>
      </c>
      <c r="F5" s="169"/>
    </row>
    <row r="6" spans="1:6" ht="115.15" customHeight="1" thickBot="1" x14ac:dyDescent="0.3">
      <c r="A6" s="168"/>
      <c r="B6" s="170"/>
      <c r="C6" s="172"/>
      <c r="D6" s="170"/>
      <c r="E6" s="112" t="s">
        <v>3</v>
      </c>
      <c r="F6" s="112" t="s">
        <v>4</v>
      </c>
    </row>
    <row r="7" spans="1:6" ht="15.75" thickBot="1" x14ac:dyDescent="0.3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</row>
    <row r="8" spans="1:6" ht="56.25" x14ac:dyDescent="0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1"/>
    </row>
    <row r="9" spans="1:6" ht="56.25" x14ac:dyDescent="0.25">
      <c r="A9" s="110" t="s">
        <v>48</v>
      </c>
      <c r="B9" s="114" t="s">
        <v>5</v>
      </c>
      <c r="C9" s="114" t="s">
        <v>5</v>
      </c>
      <c r="D9" s="5">
        <f t="shared" ref="D9:D73" si="0">E9+F9</f>
        <v>-1.862645149230957E-9</v>
      </c>
      <c r="E9" s="5">
        <f>E8+E10-E17+E92</f>
        <v>-1.862645149230957E-9</v>
      </c>
      <c r="F9" s="5">
        <f>F8+F10-F17+F92</f>
        <v>0</v>
      </c>
    </row>
    <row r="10" spans="1:6" ht="18.75" x14ac:dyDescent="0.25">
      <c r="A10" s="110" t="s">
        <v>49</v>
      </c>
      <c r="B10" s="114" t="s">
        <v>5</v>
      </c>
      <c r="C10" s="114" t="s">
        <v>5</v>
      </c>
      <c r="D10" s="5">
        <f t="shared" si="0"/>
        <v>12415225.609999999</v>
      </c>
      <c r="E10" s="2">
        <f>E12+E13</f>
        <v>12415225.609999999</v>
      </c>
      <c r="F10" s="2">
        <f>F12+F13+F92</f>
        <v>0</v>
      </c>
    </row>
    <row r="11" spans="1:6" ht="18.75" x14ac:dyDescent="0.25">
      <c r="A11" s="110" t="s">
        <v>6</v>
      </c>
      <c r="B11" s="114"/>
      <c r="C11" s="114"/>
      <c r="D11" s="5"/>
      <c r="E11" s="2"/>
      <c r="F11" s="2"/>
    </row>
    <row r="12" spans="1:6" ht="112.5" x14ac:dyDescent="0.25">
      <c r="A12" s="110" t="s">
        <v>69</v>
      </c>
      <c r="B12" s="114">
        <v>130</v>
      </c>
      <c r="C12" s="114" t="s">
        <v>5</v>
      </c>
      <c r="D12" s="5">
        <f t="shared" si="0"/>
        <v>12415225.609999999</v>
      </c>
      <c r="E12" s="2">
        <v>12415225.609999999</v>
      </c>
      <c r="F12" s="2"/>
    </row>
    <row r="13" spans="1:6" ht="37.5" x14ac:dyDescent="0.25">
      <c r="A13" s="110" t="s">
        <v>50</v>
      </c>
      <c r="B13" s="114" t="s">
        <v>5</v>
      </c>
      <c r="C13" s="114" t="s">
        <v>5</v>
      </c>
      <c r="D13" s="5">
        <f t="shared" si="0"/>
        <v>0</v>
      </c>
      <c r="E13" s="2">
        <f t="shared" ref="E13:F13" si="1">E15+E16</f>
        <v>0</v>
      </c>
      <c r="F13" s="2">
        <f t="shared" si="1"/>
        <v>0</v>
      </c>
    </row>
    <row r="14" spans="1:6" ht="18.75" x14ac:dyDescent="0.25">
      <c r="A14" s="110" t="s">
        <v>9</v>
      </c>
      <c r="B14" s="114"/>
      <c r="C14" s="114"/>
      <c r="D14" s="5"/>
      <c r="E14" s="2"/>
      <c r="F14" s="2"/>
    </row>
    <row r="15" spans="1:6" ht="131.25" x14ac:dyDescent="0.25">
      <c r="A15" s="110" t="s">
        <v>70</v>
      </c>
      <c r="B15" s="114">
        <v>510</v>
      </c>
      <c r="C15" s="114" t="s">
        <v>5</v>
      </c>
      <c r="D15" s="5">
        <f t="shared" si="0"/>
        <v>0</v>
      </c>
      <c r="E15" s="2"/>
      <c r="F15" s="2"/>
    </row>
    <row r="16" spans="1:6" ht="150" x14ac:dyDescent="0.25">
      <c r="A16" s="110" t="s">
        <v>271</v>
      </c>
      <c r="B16" s="114">
        <v>510</v>
      </c>
      <c r="C16" s="114" t="s">
        <v>5</v>
      </c>
      <c r="D16" s="5">
        <f t="shared" si="0"/>
        <v>0</v>
      </c>
      <c r="E16" s="2"/>
      <c r="F16" s="2"/>
    </row>
    <row r="17" spans="1:8" ht="18.75" x14ac:dyDescent="0.25">
      <c r="A17" s="110" t="s">
        <v>7</v>
      </c>
      <c r="B17" s="114" t="s">
        <v>5</v>
      </c>
      <c r="C17" s="114">
        <v>900</v>
      </c>
      <c r="D17" s="5">
        <f t="shared" si="0"/>
        <v>12415225.610000001</v>
      </c>
      <c r="E17" s="2">
        <f>E19+E78</f>
        <v>12415225.610000001</v>
      </c>
      <c r="F17" s="2">
        <f>F19+F78</f>
        <v>0</v>
      </c>
    </row>
    <row r="18" spans="1:8" ht="18.75" x14ac:dyDescent="0.25">
      <c r="A18" s="110" t="s">
        <v>6</v>
      </c>
      <c r="B18" s="114"/>
      <c r="C18" s="114"/>
      <c r="D18" s="5"/>
      <c r="E18" s="2"/>
      <c r="F18" s="2"/>
    </row>
    <row r="19" spans="1:8" ht="18.75" x14ac:dyDescent="0.25">
      <c r="A19" s="110" t="s">
        <v>8</v>
      </c>
      <c r="B19" s="114" t="s">
        <v>5</v>
      </c>
      <c r="C19" s="114">
        <v>200</v>
      </c>
      <c r="D19" s="5">
        <f t="shared" si="0"/>
        <v>11022154.440000001</v>
      </c>
      <c r="E19" s="2">
        <f>E21+E29+E54+E60</f>
        <v>11022154.440000001</v>
      </c>
      <c r="F19" s="2">
        <f>F21+F29+F54+F60</f>
        <v>0</v>
      </c>
    </row>
    <row r="20" spans="1:8" ht="14.45" customHeight="1" x14ac:dyDescent="0.25">
      <c r="A20" s="110" t="s">
        <v>9</v>
      </c>
      <c r="B20" s="114"/>
      <c r="C20" s="114"/>
      <c r="D20" s="5"/>
      <c r="E20" s="2"/>
      <c r="F20" s="2"/>
    </row>
    <row r="21" spans="1:8" ht="75" x14ac:dyDescent="0.25">
      <c r="A21" s="110" t="s">
        <v>10</v>
      </c>
      <c r="B21" s="114" t="s">
        <v>5</v>
      </c>
      <c r="C21" s="114">
        <v>210</v>
      </c>
      <c r="D21" s="5">
        <f t="shared" si="0"/>
        <v>9659322.9100000001</v>
      </c>
      <c r="E21" s="2">
        <f>E23+E24+E25+E26</f>
        <v>9659322.9100000001</v>
      </c>
      <c r="F21" s="2">
        <f>F23+F24+F25+F26</f>
        <v>0</v>
      </c>
    </row>
    <row r="22" spans="1:8" ht="18.75" x14ac:dyDescent="0.25">
      <c r="A22" s="110" t="s">
        <v>9</v>
      </c>
      <c r="B22" s="114"/>
      <c r="C22" s="114"/>
      <c r="D22" s="5"/>
      <c r="E22" s="2"/>
      <c r="F22" s="2"/>
    </row>
    <row r="23" spans="1:8" ht="18.75" x14ac:dyDescent="0.25">
      <c r="A23" s="110" t="s">
        <v>11</v>
      </c>
      <c r="B23" s="114">
        <v>111</v>
      </c>
      <c r="C23" s="114">
        <v>211</v>
      </c>
      <c r="D23" s="5">
        <f t="shared" si="0"/>
        <v>7406776.4299999997</v>
      </c>
      <c r="E23" s="2">
        <v>7406776.4299999997</v>
      </c>
      <c r="F23" s="2"/>
    </row>
    <row r="24" spans="1:8" ht="75" x14ac:dyDescent="0.25">
      <c r="A24" s="110" t="s">
        <v>12</v>
      </c>
      <c r="B24" s="114">
        <v>112</v>
      </c>
      <c r="C24" s="114">
        <v>212</v>
      </c>
      <c r="D24" s="5">
        <v>0</v>
      </c>
      <c r="E24" s="2">
        <v>600</v>
      </c>
      <c r="F24" s="2"/>
    </row>
    <row r="25" spans="1:8" ht="56.25" x14ac:dyDescent="0.25">
      <c r="A25" s="110" t="s">
        <v>13</v>
      </c>
      <c r="B25" s="114">
        <v>119</v>
      </c>
      <c r="C25" s="114">
        <v>213</v>
      </c>
      <c r="D25" s="5">
        <f t="shared" si="0"/>
        <v>2251946.48</v>
      </c>
      <c r="E25" s="2">
        <v>2251946.48</v>
      </c>
      <c r="F25" s="2"/>
    </row>
    <row r="26" spans="1:8" ht="93.75" x14ac:dyDescent="0.25">
      <c r="A26" s="110" t="s">
        <v>200</v>
      </c>
      <c r="B26" s="114" t="s">
        <v>5</v>
      </c>
      <c r="C26" s="114">
        <v>214</v>
      </c>
      <c r="D26" s="5">
        <f>E26+F26</f>
        <v>0</v>
      </c>
      <c r="E26" s="2">
        <f>E27+E28</f>
        <v>0</v>
      </c>
      <c r="F26" s="2">
        <f>F27+F28</f>
        <v>0</v>
      </c>
    </row>
    <row r="27" spans="1:8" ht="18.75" x14ac:dyDescent="0.25">
      <c r="A27" s="173" t="s">
        <v>6</v>
      </c>
      <c r="B27" s="114">
        <v>112</v>
      </c>
      <c r="C27" s="114">
        <v>214</v>
      </c>
      <c r="D27" s="5">
        <f t="shared" si="0"/>
        <v>0</v>
      </c>
      <c r="E27" s="2"/>
      <c r="F27" s="2"/>
    </row>
    <row r="28" spans="1:8" ht="18.75" x14ac:dyDescent="0.25">
      <c r="A28" s="174"/>
      <c r="B28" s="114">
        <v>244</v>
      </c>
      <c r="C28" s="114">
        <v>214</v>
      </c>
      <c r="D28" s="5">
        <v>0</v>
      </c>
      <c r="E28" s="2"/>
      <c r="F28" s="2"/>
    </row>
    <row r="29" spans="1:8" ht="37.5" x14ac:dyDescent="0.25">
      <c r="A29" s="110" t="s">
        <v>14</v>
      </c>
      <c r="B29" s="114" t="s">
        <v>5</v>
      </c>
      <c r="C29" s="114">
        <v>220</v>
      </c>
      <c r="D29" s="5">
        <f t="shared" si="0"/>
        <v>1123216.8199999998</v>
      </c>
      <c r="E29" s="2">
        <f>E31+E32+E35+E42+E43+E46+E52</f>
        <v>1123216.8199999998</v>
      </c>
      <c r="F29" s="2">
        <f>F31+F32+F35+F42+F43+F46+F52</f>
        <v>0</v>
      </c>
      <c r="H29" s="50"/>
    </row>
    <row r="30" spans="1:8" ht="18.75" x14ac:dyDescent="0.25">
      <c r="A30" s="110" t="s">
        <v>9</v>
      </c>
      <c r="B30" s="114"/>
      <c r="C30" s="114"/>
      <c r="D30" s="5"/>
      <c r="E30" s="2"/>
      <c r="F30" s="2"/>
    </row>
    <row r="31" spans="1:8" ht="22.15" customHeight="1" x14ac:dyDescent="0.25">
      <c r="A31" s="110" t="s">
        <v>15</v>
      </c>
      <c r="B31" s="114">
        <v>244</v>
      </c>
      <c r="C31" s="114">
        <v>221</v>
      </c>
      <c r="D31" s="5">
        <f t="shared" si="0"/>
        <v>50000</v>
      </c>
      <c r="E31" s="2">
        <v>50000</v>
      </c>
      <c r="F31" s="2"/>
    </row>
    <row r="32" spans="1:8" ht="37.5" x14ac:dyDescent="0.25">
      <c r="A32" s="110" t="s">
        <v>16</v>
      </c>
      <c r="B32" s="114" t="s">
        <v>5</v>
      </c>
      <c r="C32" s="114">
        <v>222</v>
      </c>
      <c r="D32" s="5">
        <f t="shared" si="0"/>
        <v>0</v>
      </c>
      <c r="E32" s="2">
        <f>E33+E34</f>
        <v>0</v>
      </c>
      <c r="F32" s="2">
        <f>F33+F34</f>
        <v>0</v>
      </c>
    </row>
    <row r="33" spans="1:6" ht="18.75" x14ac:dyDescent="0.25">
      <c r="A33" s="159" t="s">
        <v>6</v>
      </c>
      <c r="B33" s="114">
        <v>112</v>
      </c>
      <c r="C33" s="114">
        <v>222</v>
      </c>
      <c r="D33" s="5">
        <f t="shared" si="0"/>
        <v>0</v>
      </c>
      <c r="E33" s="2"/>
      <c r="F33" s="2"/>
    </row>
    <row r="34" spans="1:6" ht="18.75" x14ac:dyDescent="0.25">
      <c r="A34" s="159"/>
      <c r="B34" s="114">
        <v>244</v>
      </c>
      <c r="C34" s="114">
        <v>222</v>
      </c>
      <c r="D34" s="5">
        <f t="shared" si="0"/>
        <v>0</v>
      </c>
      <c r="E34" s="2"/>
      <c r="F34" s="2"/>
    </row>
    <row r="35" spans="1:6" ht="37.5" x14ac:dyDescent="0.25">
      <c r="A35" s="110" t="s">
        <v>17</v>
      </c>
      <c r="B35" s="114" t="s">
        <v>5</v>
      </c>
      <c r="C35" s="114">
        <v>223</v>
      </c>
      <c r="D35" s="5">
        <f t="shared" si="0"/>
        <v>585730.81999999995</v>
      </c>
      <c r="E35" s="2">
        <f t="shared" ref="E35:F35" si="2">E37+E38+E39+E40+E41</f>
        <v>585730.81999999995</v>
      </c>
      <c r="F35" s="2">
        <f t="shared" si="2"/>
        <v>0</v>
      </c>
    </row>
    <row r="36" spans="1:6" ht="22.9" customHeight="1" x14ac:dyDescent="0.25">
      <c r="A36" s="110" t="s">
        <v>6</v>
      </c>
      <c r="B36" s="114"/>
      <c r="C36" s="114"/>
      <c r="D36" s="5"/>
      <c r="E36" s="2"/>
      <c r="F36" s="2"/>
    </row>
    <row r="37" spans="1:6" ht="56.25" x14ac:dyDescent="0.25">
      <c r="A37" s="110" t="s">
        <v>18</v>
      </c>
      <c r="B37" s="114">
        <v>247</v>
      </c>
      <c r="C37" s="114">
        <v>223</v>
      </c>
      <c r="D37" s="5">
        <f t="shared" si="0"/>
        <v>94093.51</v>
      </c>
      <c r="E37" s="2">
        <v>94093.51</v>
      </c>
      <c r="F37" s="2"/>
    </row>
    <row r="38" spans="1:6" ht="37.5" x14ac:dyDescent="0.25">
      <c r="A38" s="110" t="s">
        <v>19</v>
      </c>
      <c r="B38" s="114">
        <v>247</v>
      </c>
      <c r="C38" s="114">
        <v>223</v>
      </c>
      <c r="D38" s="5">
        <f t="shared" si="0"/>
        <v>0</v>
      </c>
      <c r="E38" s="2">
        <v>0</v>
      </c>
      <c r="F38" s="2"/>
    </row>
    <row r="39" spans="1:6" ht="75" x14ac:dyDescent="0.25">
      <c r="A39" s="110" t="s">
        <v>20</v>
      </c>
      <c r="B39" s="114">
        <v>247</v>
      </c>
      <c r="C39" s="114">
        <v>223</v>
      </c>
      <c r="D39" s="5">
        <f t="shared" si="0"/>
        <v>474055.47</v>
      </c>
      <c r="E39" s="2">
        <v>474055.47</v>
      </c>
      <c r="F39" s="2"/>
    </row>
    <row r="40" spans="1:6" ht="75" x14ac:dyDescent="0.25">
      <c r="A40" s="110" t="s">
        <v>21</v>
      </c>
      <c r="B40" s="114">
        <v>244</v>
      </c>
      <c r="C40" s="114">
        <v>223</v>
      </c>
      <c r="D40" s="5">
        <f t="shared" si="0"/>
        <v>17581.84</v>
      </c>
      <c r="E40" s="2">
        <v>17581.84</v>
      </c>
      <c r="F40" s="2"/>
    </row>
    <row r="41" spans="1:6" ht="56.25" x14ac:dyDescent="0.25">
      <c r="A41" s="110" t="s">
        <v>22</v>
      </c>
      <c r="B41" s="114">
        <v>244</v>
      </c>
      <c r="C41" s="114">
        <v>223</v>
      </c>
      <c r="D41" s="5">
        <f t="shared" si="0"/>
        <v>0</v>
      </c>
      <c r="E41" s="2">
        <v>0</v>
      </c>
      <c r="F41" s="2"/>
    </row>
    <row r="42" spans="1:6" ht="143.44999999999999" customHeight="1" x14ac:dyDescent="0.25">
      <c r="A42" s="110" t="s">
        <v>23</v>
      </c>
      <c r="B42" s="114">
        <v>244</v>
      </c>
      <c r="C42" s="114">
        <v>224</v>
      </c>
      <c r="D42" s="5">
        <f t="shared" si="0"/>
        <v>333000</v>
      </c>
      <c r="E42" s="2">
        <v>333000</v>
      </c>
      <c r="F42" s="2"/>
    </row>
    <row r="43" spans="1:6" ht="56.25" x14ac:dyDescent="0.25">
      <c r="A43" s="110" t="s">
        <v>24</v>
      </c>
      <c r="B43" s="114" t="s">
        <v>5</v>
      </c>
      <c r="C43" s="114">
        <v>225</v>
      </c>
      <c r="D43" s="2">
        <f t="shared" ref="D43:F43" si="3">D44+D45</f>
        <v>95000</v>
      </c>
      <c r="E43" s="2">
        <f>E44+E45</f>
        <v>95000</v>
      </c>
      <c r="F43" s="2">
        <f t="shared" si="3"/>
        <v>0</v>
      </c>
    </row>
    <row r="44" spans="1:6" ht="18.75" x14ac:dyDescent="0.25">
      <c r="A44" s="159" t="s">
        <v>6</v>
      </c>
      <c r="B44" s="114">
        <v>243</v>
      </c>
      <c r="C44" s="114">
        <v>225</v>
      </c>
      <c r="D44" s="5">
        <f t="shared" si="0"/>
        <v>0</v>
      </c>
      <c r="E44" s="2"/>
      <c r="F44" s="2"/>
    </row>
    <row r="45" spans="1:6" ht="18.75" x14ac:dyDescent="0.25">
      <c r="A45" s="159"/>
      <c r="B45" s="114">
        <v>244</v>
      </c>
      <c r="C45" s="114">
        <v>225</v>
      </c>
      <c r="D45" s="5">
        <f t="shared" si="0"/>
        <v>95000</v>
      </c>
      <c r="E45" s="2">
        <v>95000</v>
      </c>
      <c r="F45" s="2"/>
    </row>
    <row r="46" spans="1:6" ht="37.5" x14ac:dyDescent="0.25">
      <c r="A46" s="110" t="s">
        <v>58</v>
      </c>
      <c r="B46" s="114" t="s">
        <v>5</v>
      </c>
      <c r="C46" s="114">
        <v>226</v>
      </c>
      <c r="D46" s="5">
        <f t="shared" si="0"/>
        <v>52486</v>
      </c>
      <c r="E46" s="2">
        <f>E47+E48+E50+E51+E49</f>
        <v>52486</v>
      </c>
      <c r="F46" s="2">
        <f>F47+F48+F50+F51+F49</f>
        <v>0</v>
      </c>
    </row>
    <row r="47" spans="1:6" ht="18.75" x14ac:dyDescent="0.25">
      <c r="A47" s="159" t="s">
        <v>6</v>
      </c>
      <c r="B47" s="114">
        <v>112</v>
      </c>
      <c r="C47" s="114">
        <v>226</v>
      </c>
      <c r="D47" s="5">
        <f t="shared" si="0"/>
        <v>0</v>
      </c>
      <c r="E47" s="2"/>
      <c r="F47" s="2"/>
    </row>
    <row r="48" spans="1:6" ht="18.75" x14ac:dyDescent="0.25">
      <c r="A48" s="159"/>
      <c r="B48" s="114">
        <v>113</v>
      </c>
      <c r="C48" s="114">
        <v>226</v>
      </c>
      <c r="D48" s="5">
        <f t="shared" si="0"/>
        <v>0</v>
      </c>
      <c r="E48" s="2"/>
      <c r="F48" s="2"/>
    </row>
    <row r="49" spans="1:6" ht="18.75" x14ac:dyDescent="0.25">
      <c r="A49" s="159"/>
      <c r="B49" s="114">
        <v>119</v>
      </c>
      <c r="C49" s="114">
        <v>226</v>
      </c>
      <c r="D49" s="5">
        <f t="shared" si="0"/>
        <v>0</v>
      </c>
      <c r="E49" s="2"/>
      <c r="F49" s="2"/>
    </row>
    <row r="50" spans="1:6" ht="18.75" x14ac:dyDescent="0.25">
      <c r="A50" s="159"/>
      <c r="B50" s="114">
        <v>243</v>
      </c>
      <c r="C50" s="114">
        <v>226</v>
      </c>
      <c r="D50" s="5">
        <f t="shared" si="0"/>
        <v>0</v>
      </c>
      <c r="E50" s="2"/>
      <c r="F50" s="2"/>
    </row>
    <row r="51" spans="1:6" ht="18.75" x14ac:dyDescent="0.25">
      <c r="A51" s="159"/>
      <c r="B51" s="114">
        <v>244</v>
      </c>
      <c r="C51" s="114">
        <v>226</v>
      </c>
      <c r="D51" s="5">
        <f t="shared" si="0"/>
        <v>52486</v>
      </c>
      <c r="E51" s="2">
        <v>52486</v>
      </c>
      <c r="F51" s="2"/>
    </row>
    <row r="52" spans="1:6" ht="18.75" x14ac:dyDescent="0.25">
      <c r="A52" s="110" t="s">
        <v>25</v>
      </c>
      <c r="B52" s="114">
        <v>244</v>
      </c>
      <c r="C52" s="114">
        <v>227</v>
      </c>
      <c r="D52" s="5">
        <v>4667.54</v>
      </c>
      <c r="E52" s="2">
        <v>7000</v>
      </c>
      <c r="F52" s="2"/>
    </row>
    <row r="53" spans="1:6" ht="58.5" customHeight="1" x14ac:dyDescent="0.25">
      <c r="A53" s="146" t="s">
        <v>355</v>
      </c>
      <c r="B53" s="147">
        <v>244</v>
      </c>
      <c r="C53" s="147">
        <v>228</v>
      </c>
      <c r="D53" s="5">
        <v>0</v>
      </c>
      <c r="E53" s="2"/>
      <c r="F53" s="2"/>
    </row>
    <row r="54" spans="1:6" ht="37.5" x14ac:dyDescent="0.25">
      <c r="A54" s="110" t="s">
        <v>26</v>
      </c>
      <c r="B54" s="114" t="s">
        <v>5</v>
      </c>
      <c r="C54" s="114">
        <v>260</v>
      </c>
      <c r="D54" s="5">
        <f t="shared" si="0"/>
        <v>50000</v>
      </c>
      <c r="E54" s="2">
        <f>E55+E56+E59</f>
        <v>50000</v>
      </c>
      <c r="F54" s="2">
        <f>F55+F56+F59</f>
        <v>0</v>
      </c>
    </row>
    <row r="55" spans="1:6" ht="112.5" x14ac:dyDescent="0.25">
      <c r="A55" s="110" t="s">
        <v>27</v>
      </c>
      <c r="B55" s="114">
        <v>321</v>
      </c>
      <c r="C55" s="114">
        <v>264</v>
      </c>
      <c r="D55" s="5">
        <f t="shared" si="0"/>
        <v>0</v>
      </c>
      <c r="E55" s="2"/>
      <c r="F55" s="2"/>
    </row>
    <row r="56" spans="1:6" ht="93.75" x14ac:dyDescent="0.25">
      <c r="A56" s="110" t="s">
        <v>28</v>
      </c>
      <c r="B56" s="114" t="s">
        <v>5</v>
      </c>
      <c r="C56" s="114">
        <v>266</v>
      </c>
      <c r="D56" s="5">
        <f t="shared" si="0"/>
        <v>50000</v>
      </c>
      <c r="E56" s="2">
        <f t="shared" ref="E56:F56" si="4">E57+E58</f>
        <v>50000</v>
      </c>
      <c r="F56" s="2">
        <f t="shared" si="4"/>
        <v>0</v>
      </c>
    </row>
    <row r="57" spans="1:6" ht="18.75" x14ac:dyDescent="0.25">
      <c r="A57" s="159" t="s">
        <v>6</v>
      </c>
      <c r="B57" s="114">
        <v>111</v>
      </c>
      <c r="C57" s="114">
        <v>266</v>
      </c>
      <c r="D57" s="5">
        <f t="shared" si="0"/>
        <v>50000</v>
      </c>
      <c r="E57" s="2">
        <v>50000</v>
      </c>
      <c r="F57" s="2"/>
    </row>
    <row r="58" spans="1:6" ht="18.75" x14ac:dyDescent="0.25">
      <c r="A58" s="159"/>
      <c r="B58" s="114">
        <v>112</v>
      </c>
      <c r="C58" s="114">
        <v>266</v>
      </c>
      <c r="D58" s="5">
        <f t="shared" si="0"/>
        <v>0</v>
      </c>
      <c r="E58" s="2">
        <v>0</v>
      </c>
      <c r="F58" s="2"/>
    </row>
    <row r="59" spans="1:6" ht="75" x14ac:dyDescent="0.25">
      <c r="A59" s="110" t="s">
        <v>29</v>
      </c>
      <c r="B59" s="114">
        <v>112</v>
      </c>
      <c r="C59" s="114">
        <v>267</v>
      </c>
      <c r="D59" s="5">
        <f t="shared" si="0"/>
        <v>0</v>
      </c>
      <c r="E59" s="2"/>
      <c r="F59" s="2"/>
    </row>
    <row r="60" spans="1:6" ht="18.75" x14ac:dyDescent="0.25">
      <c r="A60" s="110" t="s">
        <v>30</v>
      </c>
      <c r="B60" s="114" t="s">
        <v>5</v>
      </c>
      <c r="C60" s="114">
        <v>290</v>
      </c>
      <c r="D60" s="5">
        <f t="shared" si="0"/>
        <v>189614.71</v>
      </c>
      <c r="E60" s="2">
        <f>E62+E66+E67+E68+E69+E75</f>
        <v>189614.71</v>
      </c>
      <c r="F60" s="2">
        <f>F62+F66+F67+F68+F69+F75</f>
        <v>0</v>
      </c>
    </row>
    <row r="61" spans="1:6" ht="18.75" x14ac:dyDescent="0.25">
      <c r="A61" s="110" t="s">
        <v>9</v>
      </c>
      <c r="B61" s="114"/>
      <c r="C61" s="114"/>
      <c r="D61" s="5">
        <f t="shared" si="0"/>
        <v>0</v>
      </c>
      <c r="E61" s="2"/>
      <c r="F61" s="2"/>
    </row>
    <row r="62" spans="1:6" ht="37.5" x14ac:dyDescent="0.25">
      <c r="A62" s="110" t="s">
        <v>31</v>
      </c>
      <c r="B62" s="114" t="s">
        <v>5</v>
      </c>
      <c r="C62" s="114">
        <v>291</v>
      </c>
      <c r="D62" s="5">
        <f t="shared" si="0"/>
        <v>189614.71</v>
      </c>
      <c r="E62" s="2">
        <f t="shared" ref="E62:F62" si="5">E63+E64+E65</f>
        <v>189614.71</v>
      </c>
      <c r="F62" s="2">
        <f t="shared" si="5"/>
        <v>0</v>
      </c>
    </row>
    <row r="63" spans="1:6" ht="18.75" x14ac:dyDescent="0.25">
      <c r="A63" s="159" t="s">
        <v>6</v>
      </c>
      <c r="B63" s="114">
        <v>851</v>
      </c>
      <c r="C63" s="114">
        <v>291</v>
      </c>
      <c r="D63" s="5">
        <v>87558</v>
      </c>
      <c r="E63" s="2">
        <v>179114.71</v>
      </c>
      <c r="F63" s="2"/>
    </row>
    <row r="64" spans="1:6" ht="18.75" x14ac:dyDescent="0.25">
      <c r="A64" s="159"/>
      <c r="B64" s="114">
        <v>852</v>
      </c>
      <c r="C64" s="114">
        <v>291</v>
      </c>
      <c r="D64" s="5">
        <v>7760</v>
      </c>
      <c r="E64" s="2">
        <v>4000</v>
      </c>
      <c r="F64" s="2"/>
    </row>
    <row r="65" spans="1:6" ht="18.75" x14ac:dyDescent="0.25">
      <c r="A65" s="159"/>
      <c r="B65" s="114">
        <v>853</v>
      </c>
      <c r="C65" s="114">
        <v>291</v>
      </c>
      <c r="D65" s="5">
        <v>102.08</v>
      </c>
      <c r="E65" s="2">
        <v>6500</v>
      </c>
      <c r="F65" s="2"/>
    </row>
    <row r="66" spans="1:6" ht="112.5" x14ac:dyDescent="0.25">
      <c r="A66" s="110" t="s">
        <v>32</v>
      </c>
      <c r="B66" s="114">
        <v>853</v>
      </c>
      <c r="C66" s="114">
        <v>292</v>
      </c>
      <c r="D66" s="5">
        <f t="shared" si="0"/>
        <v>0</v>
      </c>
      <c r="E66" s="2"/>
      <c r="F66" s="2">
        <v>0</v>
      </c>
    </row>
    <row r="67" spans="1:6" ht="131.25" x14ac:dyDescent="0.25">
      <c r="A67" s="110" t="s">
        <v>33</v>
      </c>
      <c r="B67" s="114">
        <v>853</v>
      </c>
      <c r="C67" s="114">
        <v>293</v>
      </c>
      <c r="D67" s="5">
        <f t="shared" si="0"/>
        <v>0</v>
      </c>
      <c r="E67" s="2"/>
      <c r="F67" s="2">
        <v>0</v>
      </c>
    </row>
    <row r="68" spans="1:6" ht="57" customHeight="1" x14ac:dyDescent="0.25">
      <c r="A68" s="110" t="s">
        <v>157</v>
      </c>
      <c r="B68" s="114">
        <v>853</v>
      </c>
      <c r="C68" s="114">
        <v>295</v>
      </c>
      <c r="D68" s="5">
        <f t="shared" si="0"/>
        <v>0</v>
      </c>
      <c r="E68" s="2"/>
      <c r="F68" s="2">
        <v>0</v>
      </c>
    </row>
    <row r="69" spans="1:6" ht="56.25" x14ac:dyDescent="0.25">
      <c r="A69" s="110" t="s">
        <v>34</v>
      </c>
      <c r="B69" s="114" t="s">
        <v>5</v>
      </c>
      <c r="C69" s="114">
        <v>296</v>
      </c>
      <c r="D69" s="5">
        <f t="shared" si="0"/>
        <v>0</v>
      </c>
      <c r="E69" s="2">
        <f t="shared" ref="E69:F69" si="6">E70+E71+E72+E73+E74</f>
        <v>0</v>
      </c>
      <c r="F69" s="2">
        <f t="shared" si="6"/>
        <v>0</v>
      </c>
    </row>
    <row r="70" spans="1:6" ht="18.75" x14ac:dyDescent="0.25">
      <c r="A70" s="159" t="s">
        <v>6</v>
      </c>
      <c r="B70" s="114">
        <v>244</v>
      </c>
      <c r="C70" s="114">
        <v>296</v>
      </c>
      <c r="D70" s="5">
        <f t="shared" si="0"/>
        <v>0</v>
      </c>
      <c r="E70" s="2"/>
      <c r="F70" s="2"/>
    </row>
    <row r="71" spans="1:6" ht="18.75" x14ac:dyDescent="0.25">
      <c r="A71" s="159"/>
      <c r="B71" s="114">
        <v>340</v>
      </c>
      <c r="C71" s="114">
        <v>296</v>
      </c>
      <c r="D71" s="5">
        <f t="shared" si="0"/>
        <v>0</v>
      </c>
      <c r="E71" s="2"/>
      <c r="F71" s="2"/>
    </row>
    <row r="72" spans="1:6" ht="18.75" x14ac:dyDescent="0.25">
      <c r="A72" s="159"/>
      <c r="B72" s="114">
        <v>350</v>
      </c>
      <c r="C72" s="114">
        <v>296</v>
      </c>
      <c r="D72" s="5">
        <f t="shared" si="0"/>
        <v>0</v>
      </c>
      <c r="E72" s="2"/>
      <c r="F72" s="2"/>
    </row>
    <row r="73" spans="1:6" ht="18.75" x14ac:dyDescent="0.25">
      <c r="A73" s="159"/>
      <c r="B73" s="114">
        <v>360</v>
      </c>
      <c r="C73" s="114">
        <v>296</v>
      </c>
      <c r="D73" s="5">
        <f t="shared" si="0"/>
        <v>0</v>
      </c>
      <c r="E73" s="2"/>
      <c r="F73" s="2"/>
    </row>
    <row r="74" spans="1:6" ht="18.75" x14ac:dyDescent="0.25">
      <c r="A74" s="159"/>
      <c r="B74" s="114">
        <v>853</v>
      </c>
      <c r="C74" s="114">
        <v>296</v>
      </c>
      <c r="D74" s="5">
        <f t="shared" ref="D74:D96" si="7">E74+F74</f>
        <v>0</v>
      </c>
      <c r="E74" s="2"/>
      <c r="F74" s="2"/>
    </row>
    <row r="75" spans="1:6" ht="56.25" x14ac:dyDescent="0.25">
      <c r="A75" s="110" t="s">
        <v>35</v>
      </c>
      <c r="B75" s="114" t="s">
        <v>5</v>
      </c>
      <c r="C75" s="114">
        <v>297</v>
      </c>
      <c r="D75" s="5">
        <f t="shared" si="7"/>
        <v>0</v>
      </c>
      <c r="E75" s="2">
        <f t="shared" ref="E75:F75" si="8">E76+E77</f>
        <v>0</v>
      </c>
      <c r="F75" s="2">
        <f t="shared" si="8"/>
        <v>0</v>
      </c>
    </row>
    <row r="76" spans="1:6" ht="18.75" x14ac:dyDescent="0.25">
      <c r="A76" s="159" t="s">
        <v>6</v>
      </c>
      <c r="B76" s="114">
        <v>244</v>
      </c>
      <c r="C76" s="114">
        <v>297</v>
      </c>
      <c r="D76" s="5">
        <f t="shared" si="7"/>
        <v>0</v>
      </c>
      <c r="E76" s="2"/>
      <c r="F76" s="2"/>
    </row>
    <row r="77" spans="1:6" ht="18.75" x14ac:dyDescent="0.25">
      <c r="A77" s="159"/>
      <c r="B77" s="114">
        <v>853</v>
      </c>
      <c r="C77" s="114">
        <v>297</v>
      </c>
      <c r="D77" s="5">
        <f t="shared" si="7"/>
        <v>0</v>
      </c>
      <c r="E77" s="2"/>
      <c r="F77" s="2"/>
    </row>
    <row r="78" spans="1:6" ht="56.25" x14ac:dyDescent="0.25">
      <c r="A78" s="110" t="s">
        <v>59</v>
      </c>
      <c r="B78" s="114" t="s">
        <v>5</v>
      </c>
      <c r="C78" s="114">
        <v>300</v>
      </c>
      <c r="D78" s="5">
        <f t="shared" si="7"/>
        <v>1393071.17</v>
      </c>
      <c r="E78" s="2">
        <f>E80+E82+E81</f>
        <v>1393071.17</v>
      </c>
      <c r="F78" s="2">
        <f>F80+F82+F81</f>
        <v>0</v>
      </c>
    </row>
    <row r="79" spans="1:6" ht="14.45" customHeight="1" x14ac:dyDescent="0.25">
      <c r="A79" s="110" t="s">
        <v>9</v>
      </c>
      <c r="B79" s="114"/>
      <c r="C79" s="114"/>
      <c r="D79" s="5"/>
      <c r="E79" s="2"/>
      <c r="F79" s="2"/>
    </row>
    <row r="80" spans="1:6" ht="56.25" x14ac:dyDescent="0.25">
      <c r="A80" s="110" t="s">
        <v>36</v>
      </c>
      <c r="B80" s="114">
        <v>244</v>
      </c>
      <c r="C80" s="114">
        <v>310</v>
      </c>
      <c r="D80" s="5">
        <f t="shared" si="7"/>
        <v>0</v>
      </c>
      <c r="E80" s="2">
        <v>0</v>
      </c>
      <c r="F80" s="2"/>
    </row>
    <row r="81" spans="1:6" ht="75" x14ac:dyDescent="0.25">
      <c r="A81" s="110" t="s">
        <v>68</v>
      </c>
      <c r="B81" s="114">
        <v>244</v>
      </c>
      <c r="C81" s="114">
        <v>320</v>
      </c>
      <c r="D81" s="5">
        <f t="shared" si="7"/>
        <v>0</v>
      </c>
      <c r="E81" s="2"/>
      <c r="F81" s="2"/>
    </row>
    <row r="82" spans="1:6" ht="75" x14ac:dyDescent="0.25">
      <c r="A82" s="110" t="s">
        <v>60</v>
      </c>
      <c r="B82" s="114" t="s">
        <v>5</v>
      </c>
      <c r="C82" s="114">
        <v>340</v>
      </c>
      <c r="D82" s="5">
        <f t="shared" si="7"/>
        <v>1393071.17</v>
      </c>
      <c r="E82" s="2">
        <f>E84+E85+E86+E87+E88+E89+E91</f>
        <v>1393071.17</v>
      </c>
      <c r="F82" s="2">
        <f>F84+F85+F86+F87+F88+F89+F91</f>
        <v>0</v>
      </c>
    </row>
    <row r="83" spans="1:6" ht="18.75" x14ac:dyDescent="0.25">
      <c r="A83" s="110" t="s">
        <v>6</v>
      </c>
      <c r="B83" s="114"/>
      <c r="C83" s="114"/>
      <c r="D83" s="5"/>
      <c r="E83" s="2"/>
      <c r="F83" s="2"/>
    </row>
    <row r="84" spans="1:6" ht="131.25" x14ac:dyDescent="0.25">
      <c r="A84" s="110" t="s">
        <v>37</v>
      </c>
      <c r="B84" s="114">
        <v>244</v>
      </c>
      <c r="C84" s="114">
        <v>341</v>
      </c>
      <c r="D84" s="5">
        <f t="shared" si="7"/>
        <v>0</v>
      </c>
      <c r="E84" s="2"/>
      <c r="F84" s="2"/>
    </row>
    <row r="85" spans="1:6" ht="56.25" x14ac:dyDescent="0.25">
      <c r="A85" s="110" t="s">
        <v>38</v>
      </c>
      <c r="B85" s="114">
        <v>244</v>
      </c>
      <c r="C85" s="114">
        <v>342</v>
      </c>
      <c r="D85" s="5">
        <f t="shared" si="7"/>
        <v>0</v>
      </c>
      <c r="E85" s="2"/>
      <c r="F85" s="2"/>
    </row>
    <row r="86" spans="1:6" ht="75" x14ac:dyDescent="0.25">
      <c r="A86" s="110" t="s">
        <v>39</v>
      </c>
      <c r="B86" s="114">
        <v>244</v>
      </c>
      <c r="C86" s="114">
        <v>343</v>
      </c>
      <c r="D86" s="5">
        <f t="shared" si="7"/>
        <v>45820.75</v>
      </c>
      <c r="E86" s="2">
        <v>45820.75</v>
      </c>
      <c r="F86" s="2"/>
    </row>
    <row r="87" spans="1:6" ht="75" x14ac:dyDescent="0.25">
      <c r="A87" s="110" t="s">
        <v>40</v>
      </c>
      <c r="B87" s="114">
        <v>244</v>
      </c>
      <c r="C87" s="114">
        <v>344</v>
      </c>
      <c r="D87" s="5">
        <f t="shared" si="7"/>
        <v>0</v>
      </c>
      <c r="E87" s="2"/>
      <c r="F87" s="2"/>
    </row>
    <row r="88" spans="1:6" ht="56.25" x14ac:dyDescent="0.25">
      <c r="A88" s="110" t="s">
        <v>41</v>
      </c>
      <c r="B88" s="114">
        <v>244</v>
      </c>
      <c r="C88" s="114">
        <v>345</v>
      </c>
      <c r="D88" s="5">
        <f t="shared" si="7"/>
        <v>0</v>
      </c>
      <c r="E88" s="2"/>
      <c r="F88" s="2"/>
    </row>
    <row r="89" spans="1:6" ht="75" x14ac:dyDescent="0.25">
      <c r="A89" s="110" t="s">
        <v>42</v>
      </c>
      <c r="B89" s="114">
        <v>244</v>
      </c>
      <c r="C89" s="114">
        <v>346</v>
      </c>
      <c r="D89" s="5">
        <f t="shared" si="7"/>
        <v>1347250.42</v>
      </c>
      <c r="E89" s="2">
        <v>1347250.42</v>
      </c>
      <c r="F89" s="2"/>
    </row>
    <row r="90" spans="1:6" ht="116.25" customHeight="1" x14ac:dyDescent="0.25">
      <c r="A90" s="146" t="s">
        <v>356</v>
      </c>
      <c r="B90" s="147">
        <v>244</v>
      </c>
      <c r="C90" s="147">
        <v>347</v>
      </c>
      <c r="D90" s="5">
        <v>0</v>
      </c>
      <c r="E90" s="2"/>
      <c r="F90" s="2"/>
    </row>
    <row r="91" spans="1:6" ht="112.5" x14ac:dyDescent="0.25">
      <c r="A91" s="110" t="s">
        <v>43</v>
      </c>
      <c r="B91" s="114">
        <v>244</v>
      </c>
      <c r="C91" s="114">
        <v>349</v>
      </c>
      <c r="D91" s="5">
        <f t="shared" si="7"/>
        <v>0</v>
      </c>
      <c r="E91" s="2"/>
      <c r="F91" s="2"/>
    </row>
    <row r="92" spans="1:6" ht="56.25" x14ac:dyDescent="0.25">
      <c r="A92" s="110" t="s">
        <v>67</v>
      </c>
      <c r="B92" s="114" t="s">
        <v>5</v>
      </c>
      <c r="C92" s="114" t="s">
        <v>5</v>
      </c>
      <c r="D92" s="5">
        <f t="shared" si="7"/>
        <v>0</v>
      </c>
      <c r="E92" s="2">
        <f t="shared" ref="E92:F92" si="9">E94+E95+E96</f>
        <v>0</v>
      </c>
      <c r="F92" s="2">
        <f t="shared" si="9"/>
        <v>0</v>
      </c>
    </row>
    <row r="93" spans="1:6" ht="18.75" x14ac:dyDescent="0.25">
      <c r="A93" s="110" t="s">
        <v>6</v>
      </c>
      <c r="B93" s="114"/>
      <c r="C93" s="114"/>
      <c r="D93" s="5"/>
      <c r="E93" s="2"/>
      <c r="F93" s="2"/>
    </row>
    <row r="94" spans="1:6" ht="25.15" customHeight="1" x14ac:dyDescent="0.25">
      <c r="A94" s="110" t="s">
        <v>193</v>
      </c>
      <c r="B94" s="114">
        <v>180</v>
      </c>
      <c r="C94" s="114" t="s">
        <v>5</v>
      </c>
      <c r="D94" s="5">
        <f t="shared" si="7"/>
        <v>0</v>
      </c>
      <c r="E94" s="2"/>
      <c r="F94" s="2"/>
    </row>
    <row r="95" spans="1:6" ht="56.25" x14ac:dyDescent="0.25">
      <c r="A95" s="110" t="s">
        <v>194</v>
      </c>
      <c r="B95" s="114">
        <v>180</v>
      </c>
      <c r="C95" s="114" t="s">
        <v>5</v>
      </c>
      <c r="D95" s="5">
        <f t="shared" si="7"/>
        <v>0</v>
      </c>
      <c r="E95" s="2"/>
      <c r="F95" s="2"/>
    </row>
    <row r="96" spans="1:6" ht="57" thickBot="1" x14ac:dyDescent="0.3">
      <c r="A96" s="32" t="s">
        <v>195</v>
      </c>
      <c r="B96" s="33">
        <v>180</v>
      </c>
      <c r="C96" s="33" t="s">
        <v>5</v>
      </c>
      <c r="D96" s="34">
        <f t="shared" si="7"/>
        <v>0</v>
      </c>
      <c r="E96" s="35"/>
      <c r="F96" s="35"/>
    </row>
    <row r="97" spans="1:10" ht="18.600000000000001" customHeight="1" x14ac:dyDescent="0.25">
      <c r="A97" s="15"/>
      <c r="B97" s="19"/>
      <c r="C97" s="19"/>
      <c r="D97" s="36"/>
      <c r="E97" s="36"/>
      <c r="F97" s="36"/>
    </row>
    <row r="98" spans="1:10" x14ac:dyDescent="0.25">
      <c r="A98" s="11"/>
    </row>
    <row r="99" spans="1:10" ht="37.5" x14ac:dyDescent="0.3">
      <c r="A99" s="29" t="s">
        <v>52</v>
      </c>
      <c r="B99" s="162"/>
      <c r="C99" s="162"/>
      <c r="D99" s="10"/>
      <c r="E99" s="162" t="s">
        <v>294</v>
      </c>
      <c r="F99" s="162"/>
    </row>
    <row r="100" spans="1:10" ht="18.75" x14ac:dyDescent="0.3">
      <c r="A100" s="29"/>
      <c r="B100" s="161" t="s">
        <v>53</v>
      </c>
      <c r="C100" s="161"/>
      <c r="D100" s="10"/>
      <c r="E100" s="161" t="s">
        <v>54</v>
      </c>
      <c r="F100" s="161"/>
    </row>
    <row r="101" spans="1:10" ht="18.75" x14ac:dyDescent="0.3">
      <c r="A101" s="29"/>
      <c r="B101" s="10"/>
      <c r="C101" s="10"/>
      <c r="D101" s="10"/>
      <c r="E101" s="10"/>
      <c r="F101" s="10"/>
    </row>
    <row r="102" spans="1:10" ht="37.5" x14ac:dyDescent="0.3">
      <c r="A102" s="29" t="s">
        <v>55</v>
      </c>
      <c r="B102" s="162"/>
      <c r="C102" s="162"/>
      <c r="D102" s="10"/>
      <c r="E102" s="162" t="s">
        <v>295</v>
      </c>
      <c r="F102" s="162"/>
    </row>
    <row r="103" spans="1:10" ht="18.75" x14ac:dyDescent="0.3">
      <c r="A103" s="29"/>
      <c r="B103" s="161" t="s">
        <v>53</v>
      </c>
      <c r="C103" s="161"/>
      <c r="D103" s="10"/>
      <c r="E103" s="161" t="s">
        <v>54</v>
      </c>
      <c r="F103" s="161"/>
    </row>
    <row r="104" spans="1:10" ht="18.75" x14ac:dyDescent="0.3">
      <c r="A104" s="29"/>
      <c r="B104" s="46"/>
      <c r="C104" s="46"/>
      <c r="D104" s="10"/>
      <c r="E104" s="46"/>
      <c r="F104" s="46"/>
    </row>
    <row r="105" spans="1:10" ht="18.75" x14ac:dyDescent="0.3">
      <c r="A105" s="29" t="s">
        <v>56</v>
      </c>
      <c r="B105" s="162"/>
      <c r="C105" s="162"/>
      <c r="D105" s="10"/>
      <c r="E105" s="162" t="s">
        <v>296</v>
      </c>
      <c r="F105" s="162"/>
    </row>
    <row r="106" spans="1:10" ht="18.75" x14ac:dyDescent="0.3">
      <c r="A106" s="29"/>
      <c r="B106" s="161" t="s">
        <v>53</v>
      </c>
      <c r="C106" s="161"/>
      <c r="D106" s="10"/>
      <c r="E106" s="161" t="s">
        <v>54</v>
      </c>
      <c r="F106" s="161"/>
    </row>
    <row r="107" spans="1:10" ht="18.75" x14ac:dyDescent="0.3">
      <c r="A107" s="29" t="s">
        <v>57</v>
      </c>
      <c r="B107" s="10"/>
      <c r="C107" s="10"/>
      <c r="D107" s="10"/>
      <c r="E107" s="10"/>
      <c r="F107" s="10"/>
    </row>
    <row r="108" spans="1:10" ht="18.75" x14ac:dyDescent="0.3">
      <c r="A108" s="160" t="s">
        <v>44</v>
      </c>
      <c r="B108" s="160"/>
      <c r="C108" s="10"/>
      <c r="D108" s="10"/>
      <c r="E108" s="10"/>
      <c r="F108" s="10"/>
    </row>
    <row r="109" spans="1:10" ht="18.75" x14ac:dyDescent="0.25">
      <c r="A109" s="163" t="s">
        <v>191</v>
      </c>
      <c r="B109" s="163"/>
      <c r="C109" s="163"/>
      <c r="D109" s="163"/>
      <c r="E109" s="163"/>
      <c r="F109" s="163"/>
    </row>
    <row r="110" spans="1:10" ht="112.5" x14ac:dyDescent="0.25">
      <c r="A110" s="54" t="s">
        <v>69</v>
      </c>
      <c r="B110" s="58" t="s">
        <v>5</v>
      </c>
      <c r="C110" s="58" t="s">
        <v>5</v>
      </c>
      <c r="D110" s="5">
        <f t="shared" ref="D110:D111" si="10">E110+F110</f>
        <v>0</v>
      </c>
      <c r="E110" s="2"/>
      <c r="F110" s="4"/>
      <c r="H110" s="66"/>
      <c r="I110" s="66"/>
      <c r="J110" s="66"/>
    </row>
    <row r="111" spans="1:10" ht="18.75" x14ac:dyDescent="0.25">
      <c r="A111" s="54" t="s">
        <v>7</v>
      </c>
      <c r="B111" s="58" t="s">
        <v>5</v>
      </c>
      <c r="C111" s="58">
        <v>900</v>
      </c>
      <c r="D111" s="5">
        <f t="shared" si="10"/>
        <v>2516287.9899999998</v>
      </c>
      <c r="E111" s="2">
        <f>E114+E143+E158+E187</f>
        <v>2516287.9899999998</v>
      </c>
      <c r="F111" s="2">
        <f>F114+F143</f>
        <v>0</v>
      </c>
      <c r="H111" s="67"/>
      <c r="I111" s="67"/>
      <c r="J111" s="67"/>
    </row>
    <row r="112" spans="1:10" ht="18.75" x14ac:dyDescent="0.25">
      <c r="A112" s="54" t="s">
        <v>6</v>
      </c>
      <c r="B112" s="58"/>
      <c r="C112" s="58"/>
      <c r="D112" s="5"/>
      <c r="E112" s="2"/>
      <c r="F112" s="4"/>
    </row>
    <row r="113" spans="1:6" ht="18.75" x14ac:dyDescent="0.25">
      <c r="A113" s="164" t="s">
        <v>199</v>
      </c>
      <c r="B113" s="165"/>
      <c r="C113" s="165"/>
      <c r="D113" s="165"/>
      <c r="E113" s="165"/>
      <c r="F113" s="166"/>
    </row>
    <row r="114" spans="1:6" ht="18.75" x14ac:dyDescent="0.25">
      <c r="A114" s="54" t="s">
        <v>8</v>
      </c>
      <c r="B114" s="58" t="s">
        <v>5</v>
      </c>
      <c r="C114" s="58">
        <v>200</v>
      </c>
      <c r="D114" s="5">
        <f t="shared" ref="D114:D147" si="11">E114+F114</f>
        <v>0</v>
      </c>
      <c r="E114" s="2">
        <f>E116+E119+E139</f>
        <v>0</v>
      </c>
      <c r="F114" s="2">
        <f>F116+F119+F139</f>
        <v>0</v>
      </c>
    </row>
    <row r="115" spans="1:6" ht="18.75" x14ac:dyDescent="0.25">
      <c r="A115" s="54" t="s">
        <v>9</v>
      </c>
      <c r="B115" s="58"/>
      <c r="C115" s="58"/>
      <c r="D115" s="5"/>
      <c r="E115" s="2"/>
      <c r="F115" s="2"/>
    </row>
    <row r="116" spans="1:6" ht="75" x14ac:dyDescent="0.25">
      <c r="A116" s="54" t="s">
        <v>10</v>
      </c>
      <c r="B116" s="58" t="s">
        <v>5</v>
      </c>
      <c r="C116" s="58">
        <v>210</v>
      </c>
      <c r="D116" s="5">
        <f t="shared" si="11"/>
        <v>0</v>
      </c>
      <c r="E116" s="2">
        <f>E118</f>
        <v>0</v>
      </c>
      <c r="F116" s="2">
        <f>F118</f>
        <v>0</v>
      </c>
    </row>
    <row r="117" spans="1:6" ht="18.75" x14ac:dyDescent="0.25">
      <c r="A117" s="54" t="s">
        <v>9</v>
      </c>
      <c r="B117" s="58"/>
      <c r="C117" s="58"/>
      <c r="D117" s="5"/>
      <c r="E117" s="2"/>
      <c r="F117" s="2"/>
    </row>
    <row r="118" spans="1:6" ht="93.75" x14ac:dyDescent="0.25">
      <c r="A118" s="54" t="s">
        <v>200</v>
      </c>
      <c r="B118" s="58">
        <v>244</v>
      </c>
      <c r="C118" s="58">
        <v>214</v>
      </c>
      <c r="D118" s="5">
        <f>E118+F118</f>
        <v>0</v>
      </c>
      <c r="E118" s="2"/>
      <c r="F118" s="2"/>
    </row>
    <row r="119" spans="1:6" ht="37.5" x14ac:dyDescent="0.25">
      <c r="A119" s="54" t="s">
        <v>14</v>
      </c>
      <c r="B119" s="58" t="s">
        <v>5</v>
      </c>
      <c r="C119" s="58">
        <v>220</v>
      </c>
      <c r="D119" s="5">
        <f t="shared" si="11"/>
        <v>0</v>
      </c>
      <c r="E119" s="2">
        <f>E121+E122+E123+E130+E131+E134+E137</f>
        <v>0</v>
      </c>
      <c r="F119" s="2">
        <f>F121+F122+F123+F130+F131+F134+F137</f>
        <v>0</v>
      </c>
    </row>
    <row r="120" spans="1:6" ht="18.75" x14ac:dyDescent="0.25">
      <c r="A120" s="54" t="s">
        <v>9</v>
      </c>
      <c r="B120" s="58"/>
      <c r="C120" s="58"/>
      <c r="D120" s="5"/>
      <c r="E120" s="2"/>
      <c r="F120" s="2"/>
    </row>
    <row r="121" spans="1:6" ht="18.75" x14ac:dyDescent="0.25">
      <c r="A121" s="54" t="s">
        <v>15</v>
      </c>
      <c r="B121" s="58">
        <v>244</v>
      </c>
      <c r="C121" s="58">
        <v>221</v>
      </c>
      <c r="D121" s="5">
        <f t="shared" si="11"/>
        <v>0</v>
      </c>
      <c r="E121" s="2"/>
      <c r="F121" s="2"/>
    </row>
    <row r="122" spans="1:6" ht="37.5" x14ac:dyDescent="0.25">
      <c r="A122" s="54" t="s">
        <v>16</v>
      </c>
      <c r="B122" s="58">
        <v>244</v>
      </c>
      <c r="C122" s="58">
        <v>222</v>
      </c>
      <c r="D122" s="5">
        <f t="shared" si="11"/>
        <v>0</v>
      </c>
      <c r="E122" s="2"/>
      <c r="F122" s="2"/>
    </row>
    <row r="123" spans="1:6" ht="37.5" x14ac:dyDescent="0.25">
      <c r="A123" s="54" t="s">
        <v>17</v>
      </c>
      <c r="B123" s="58" t="s">
        <v>5</v>
      </c>
      <c r="C123" s="58">
        <v>223</v>
      </c>
      <c r="D123" s="5">
        <f t="shared" si="11"/>
        <v>0</v>
      </c>
      <c r="E123" s="2">
        <f t="shared" ref="E123:F123" si="12">E125+E126+E127+E128+E129</f>
        <v>0</v>
      </c>
      <c r="F123" s="2">
        <f t="shared" si="12"/>
        <v>0</v>
      </c>
    </row>
    <row r="124" spans="1:6" ht="18.75" x14ac:dyDescent="0.25">
      <c r="A124" s="54" t="s">
        <v>6</v>
      </c>
      <c r="B124" s="58"/>
      <c r="C124" s="58"/>
      <c r="D124" s="5"/>
      <c r="E124" s="2"/>
      <c r="F124" s="2"/>
    </row>
    <row r="125" spans="1:6" ht="56.25" x14ac:dyDescent="0.25">
      <c r="A125" s="54" t="s">
        <v>18</v>
      </c>
      <c r="B125" s="58">
        <v>247</v>
      </c>
      <c r="C125" s="58">
        <v>223</v>
      </c>
      <c r="D125" s="5">
        <f t="shared" si="11"/>
        <v>0</v>
      </c>
      <c r="E125" s="2"/>
      <c r="F125" s="2"/>
    </row>
    <row r="126" spans="1:6" ht="37.5" x14ac:dyDescent="0.25">
      <c r="A126" s="54" t="s">
        <v>19</v>
      </c>
      <c r="B126" s="58">
        <v>247</v>
      </c>
      <c r="C126" s="58">
        <v>223</v>
      </c>
      <c r="D126" s="5">
        <f t="shared" si="11"/>
        <v>0</v>
      </c>
      <c r="E126" s="2"/>
      <c r="F126" s="2"/>
    </row>
    <row r="127" spans="1:6" ht="75" x14ac:dyDescent="0.25">
      <c r="A127" s="54" t="s">
        <v>20</v>
      </c>
      <c r="B127" s="58">
        <v>247</v>
      </c>
      <c r="C127" s="58">
        <v>223</v>
      </c>
      <c r="D127" s="5">
        <f t="shared" si="11"/>
        <v>0</v>
      </c>
      <c r="E127" s="2"/>
      <c r="F127" s="2"/>
    </row>
    <row r="128" spans="1:6" ht="75" x14ac:dyDescent="0.25">
      <c r="A128" s="54" t="s">
        <v>21</v>
      </c>
      <c r="B128" s="58">
        <v>244</v>
      </c>
      <c r="C128" s="58">
        <v>223</v>
      </c>
      <c r="D128" s="5">
        <f t="shared" si="11"/>
        <v>0</v>
      </c>
      <c r="E128" s="2"/>
      <c r="F128" s="2"/>
    </row>
    <row r="129" spans="1:6" ht="56.25" x14ac:dyDescent="0.25">
      <c r="A129" s="54" t="s">
        <v>22</v>
      </c>
      <c r="B129" s="58">
        <v>244</v>
      </c>
      <c r="C129" s="58">
        <v>223</v>
      </c>
      <c r="D129" s="5">
        <f t="shared" si="11"/>
        <v>0</v>
      </c>
      <c r="E129" s="2"/>
      <c r="F129" s="2"/>
    </row>
    <row r="130" spans="1:6" ht="168.75" x14ac:dyDescent="0.25">
      <c r="A130" s="54" t="s">
        <v>23</v>
      </c>
      <c r="B130" s="58">
        <v>244</v>
      </c>
      <c r="C130" s="58">
        <v>224</v>
      </c>
      <c r="D130" s="5">
        <f t="shared" si="11"/>
        <v>0</v>
      </c>
      <c r="E130" s="2"/>
      <c r="F130" s="2"/>
    </row>
    <row r="131" spans="1:6" ht="56.25" x14ac:dyDescent="0.25">
      <c r="A131" s="54" t="s">
        <v>24</v>
      </c>
      <c r="B131" s="58" t="s">
        <v>5</v>
      </c>
      <c r="C131" s="58">
        <v>225</v>
      </c>
      <c r="D131" s="2">
        <f t="shared" ref="D131:F131" si="13">D132+D133</f>
        <v>0</v>
      </c>
      <c r="E131" s="2">
        <f>E132+E133</f>
        <v>0</v>
      </c>
      <c r="F131" s="2">
        <f t="shared" si="13"/>
        <v>0</v>
      </c>
    </row>
    <row r="132" spans="1:6" ht="18.75" x14ac:dyDescent="0.25">
      <c r="A132" s="159" t="s">
        <v>6</v>
      </c>
      <c r="B132" s="58">
        <v>243</v>
      </c>
      <c r="C132" s="58">
        <v>225</v>
      </c>
      <c r="D132" s="5">
        <f t="shared" si="11"/>
        <v>0</v>
      </c>
      <c r="E132" s="2"/>
      <c r="F132" s="2"/>
    </row>
    <row r="133" spans="1:6" ht="18.75" x14ac:dyDescent="0.25">
      <c r="A133" s="159"/>
      <c r="B133" s="58">
        <v>244</v>
      </c>
      <c r="C133" s="58">
        <v>225</v>
      </c>
      <c r="D133" s="5">
        <f t="shared" si="11"/>
        <v>0</v>
      </c>
      <c r="E133" s="2"/>
      <c r="F133" s="2"/>
    </row>
    <row r="134" spans="1:6" ht="37.5" x14ac:dyDescent="0.25">
      <c r="A134" s="54" t="s">
        <v>58</v>
      </c>
      <c r="B134" s="58" t="s">
        <v>5</v>
      </c>
      <c r="C134" s="58">
        <v>226</v>
      </c>
      <c r="D134" s="5">
        <f t="shared" si="11"/>
        <v>0</v>
      </c>
      <c r="E134" s="2">
        <f>E135+E136</f>
        <v>0</v>
      </c>
      <c r="F134" s="2">
        <f>F135+F136</f>
        <v>0</v>
      </c>
    </row>
    <row r="135" spans="1:6" ht="18.75" x14ac:dyDescent="0.25">
      <c r="A135" s="159" t="s">
        <v>6</v>
      </c>
      <c r="B135" s="58">
        <v>243</v>
      </c>
      <c r="C135" s="58">
        <v>226</v>
      </c>
      <c r="D135" s="5">
        <f t="shared" si="11"/>
        <v>0</v>
      </c>
      <c r="E135" s="2"/>
      <c r="F135" s="2"/>
    </row>
    <row r="136" spans="1:6" ht="18.75" x14ac:dyDescent="0.25">
      <c r="A136" s="159"/>
      <c r="B136" s="58">
        <v>244</v>
      </c>
      <c r="C136" s="58">
        <v>226</v>
      </c>
      <c r="D136" s="5">
        <f t="shared" si="11"/>
        <v>0</v>
      </c>
      <c r="E136" s="2"/>
      <c r="F136" s="2"/>
    </row>
    <row r="137" spans="1:6" ht="18.75" x14ac:dyDescent="0.25">
      <c r="A137" s="54" t="s">
        <v>25</v>
      </c>
      <c r="B137" s="58">
        <v>244</v>
      </c>
      <c r="C137" s="58">
        <v>227</v>
      </c>
      <c r="D137" s="5">
        <f t="shared" si="11"/>
        <v>0</v>
      </c>
      <c r="E137" s="2"/>
      <c r="F137" s="2"/>
    </row>
    <row r="138" spans="1:6" ht="66.75" customHeight="1" x14ac:dyDescent="0.25">
      <c r="A138" s="151" t="s">
        <v>355</v>
      </c>
      <c r="B138" s="152">
        <v>244</v>
      </c>
      <c r="C138" s="152">
        <v>228</v>
      </c>
      <c r="D138" s="5">
        <v>0</v>
      </c>
      <c r="E138" s="2"/>
      <c r="F138" s="2"/>
    </row>
    <row r="139" spans="1:6" ht="18.75" x14ac:dyDescent="0.25">
      <c r="A139" s="54" t="s">
        <v>30</v>
      </c>
      <c r="B139" s="58" t="s">
        <v>5</v>
      </c>
      <c r="C139" s="58">
        <v>290</v>
      </c>
      <c r="D139" s="5">
        <f t="shared" si="11"/>
        <v>0</v>
      </c>
      <c r="E139" s="2">
        <f>E141+E142</f>
        <v>0</v>
      </c>
      <c r="F139" s="2">
        <f>F141+F142</f>
        <v>0</v>
      </c>
    </row>
    <row r="140" spans="1:6" ht="18.75" x14ac:dyDescent="0.25">
      <c r="A140" s="54" t="s">
        <v>9</v>
      </c>
      <c r="B140" s="58"/>
      <c r="C140" s="58"/>
      <c r="D140" s="5">
        <f t="shared" si="11"/>
        <v>0</v>
      </c>
      <c r="E140" s="2"/>
      <c r="F140" s="2"/>
    </row>
    <row r="141" spans="1:6" ht="56.25" x14ac:dyDescent="0.25">
      <c r="A141" s="54" t="s">
        <v>34</v>
      </c>
      <c r="B141" s="58">
        <v>244</v>
      </c>
      <c r="C141" s="58">
        <v>296</v>
      </c>
      <c r="D141" s="5">
        <f t="shared" si="11"/>
        <v>0</v>
      </c>
      <c r="E141" s="2"/>
      <c r="F141" s="2"/>
    </row>
    <row r="142" spans="1:6" ht="56.25" x14ac:dyDescent="0.25">
      <c r="A142" s="54" t="s">
        <v>35</v>
      </c>
      <c r="B142" s="58">
        <v>244</v>
      </c>
      <c r="C142" s="58">
        <v>297</v>
      </c>
      <c r="D142" s="5">
        <f t="shared" si="11"/>
        <v>0</v>
      </c>
      <c r="E142" s="2"/>
      <c r="F142" s="2"/>
    </row>
    <row r="143" spans="1:6" ht="56.25" x14ac:dyDescent="0.25">
      <c r="A143" s="54" t="s">
        <v>59</v>
      </c>
      <c r="B143" s="58" t="s">
        <v>5</v>
      </c>
      <c r="C143" s="58">
        <v>300</v>
      </c>
      <c r="D143" s="5">
        <f t="shared" si="11"/>
        <v>0</v>
      </c>
      <c r="E143" s="2">
        <f>E145+E147+E146</f>
        <v>0</v>
      </c>
      <c r="F143" s="2">
        <f>F145+F147+F146</f>
        <v>0</v>
      </c>
    </row>
    <row r="144" spans="1:6" ht="18.75" x14ac:dyDescent="0.25">
      <c r="A144" s="54" t="s">
        <v>9</v>
      </c>
      <c r="B144" s="58"/>
      <c r="C144" s="58"/>
      <c r="D144" s="5"/>
      <c r="E144" s="2"/>
      <c r="F144" s="2"/>
    </row>
    <row r="145" spans="1:6" ht="56.25" x14ac:dyDescent="0.25">
      <c r="A145" s="54" t="s">
        <v>36</v>
      </c>
      <c r="B145" s="58">
        <v>244</v>
      </c>
      <c r="C145" s="58">
        <v>310</v>
      </c>
      <c r="D145" s="5">
        <f t="shared" si="11"/>
        <v>0</v>
      </c>
      <c r="E145" s="2"/>
      <c r="F145" s="2"/>
    </row>
    <row r="146" spans="1:6" ht="75" x14ac:dyDescent="0.25">
      <c r="A146" s="54" t="s">
        <v>68</v>
      </c>
      <c r="B146" s="58">
        <v>244</v>
      </c>
      <c r="C146" s="58">
        <v>320</v>
      </c>
      <c r="D146" s="5">
        <f t="shared" si="11"/>
        <v>0</v>
      </c>
      <c r="E146" s="2"/>
      <c r="F146" s="2"/>
    </row>
    <row r="147" spans="1:6" ht="75" x14ac:dyDescent="0.25">
      <c r="A147" s="54" t="s">
        <v>60</v>
      </c>
      <c r="B147" s="58" t="s">
        <v>5</v>
      </c>
      <c r="C147" s="58">
        <v>340</v>
      </c>
      <c r="D147" s="5">
        <f t="shared" si="11"/>
        <v>0</v>
      </c>
      <c r="E147" s="2">
        <f>E149+E150+E151+E152+E153+E154+E156</f>
        <v>0</v>
      </c>
      <c r="F147" s="2">
        <f>F149+F150+F151+F152+F153+F154+F156</f>
        <v>0</v>
      </c>
    </row>
    <row r="148" spans="1:6" ht="18.75" x14ac:dyDescent="0.25">
      <c r="A148" s="54" t="s">
        <v>6</v>
      </c>
      <c r="B148" s="58"/>
      <c r="C148" s="58"/>
      <c r="D148" s="5"/>
      <c r="E148" s="2"/>
      <c r="F148" s="2"/>
    </row>
    <row r="149" spans="1:6" ht="131.25" x14ac:dyDescent="0.25">
      <c r="A149" s="54" t="s">
        <v>37</v>
      </c>
      <c r="B149" s="58">
        <v>244</v>
      </c>
      <c r="C149" s="58">
        <v>341</v>
      </c>
      <c r="D149" s="5">
        <f t="shared" ref="D149:D156" si="14">E149+F149</f>
        <v>0</v>
      </c>
      <c r="E149" s="2"/>
      <c r="F149" s="2"/>
    </row>
    <row r="150" spans="1:6" ht="56.25" x14ac:dyDescent="0.25">
      <c r="A150" s="54" t="s">
        <v>38</v>
      </c>
      <c r="B150" s="58">
        <v>244</v>
      </c>
      <c r="C150" s="58">
        <v>342</v>
      </c>
      <c r="D150" s="5">
        <f t="shared" si="14"/>
        <v>0</v>
      </c>
      <c r="E150" s="2"/>
      <c r="F150" s="2"/>
    </row>
    <row r="151" spans="1:6" ht="75" x14ac:dyDescent="0.25">
      <c r="A151" s="54" t="s">
        <v>39</v>
      </c>
      <c r="B151" s="58">
        <v>244</v>
      </c>
      <c r="C151" s="58">
        <v>343</v>
      </c>
      <c r="D151" s="5">
        <f t="shared" si="14"/>
        <v>0</v>
      </c>
      <c r="E151" s="2"/>
      <c r="F151" s="2"/>
    </row>
    <row r="152" spans="1:6" ht="75" x14ac:dyDescent="0.25">
      <c r="A152" s="54" t="s">
        <v>40</v>
      </c>
      <c r="B152" s="58">
        <v>244</v>
      </c>
      <c r="C152" s="58">
        <v>344</v>
      </c>
      <c r="D152" s="5">
        <f t="shared" si="14"/>
        <v>0</v>
      </c>
      <c r="E152" s="2"/>
      <c r="F152" s="2"/>
    </row>
    <row r="153" spans="1:6" ht="56.25" x14ac:dyDescent="0.25">
      <c r="A153" s="54" t="s">
        <v>41</v>
      </c>
      <c r="B153" s="58">
        <v>244</v>
      </c>
      <c r="C153" s="58">
        <v>345</v>
      </c>
      <c r="D153" s="5">
        <f t="shared" si="14"/>
        <v>0</v>
      </c>
      <c r="E153" s="2"/>
      <c r="F153" s="2"/>
    </row>
    <row r="154" spans="1:6" ht="75" x14ac:dyDescent="0.25">
      <c r="A154" s="54" t="s">
        <v>42</v>
      </c>
      <c r="B154" s="58">
        <v>244</v>
      </c>
      <c r="C154" s="58">
        <v>346</v>
      </c>
      <c r="D154" s="5">
        <f t="shared" si="14"/>
        <v>0</v>
      </c>
      <c r="E154" s="2"/>
      <c r="F154" s="2"/>
    </row>
    <row r="155" spans="1:6" ht="128.25" customHeight="1" x14ac:dyDescent="0.25">
      <c r="A155" s="151" t="s">
        <v>360</v>
      </c>
      <c r="B155" s="152">
        <v>244</v>
      </c>
      <c r="C155" s="152">
        <v>347</v>
      </c>
      <c r="D155" s="5">
        <v>0</v>
      </c>
      <c r="E155" s="2"/>
      <c r="F155" s="2"/>
    </row>
    <row r="156" spans="1:6" ht="112.5" x14ac:dyDescent="0.25">
      <c r="A156" s="54" t="s">
        <v>43</v>
      </c>
      <c r="B156" s="58">
        <v>244</v>
      </c>
      <c r="C156" s="58">
        <v>349</v>
      </c>
      <c r="D156" s="5">
        <f t="shared" si="14"/>
        <v>0</v>
      </c>
      <c r="E156" s="2"/>
      <c r="F156" s="2"/>
    </row>
    <row r="157" spans="1:6" ht="18.75" x14ac:dyDescent="0.25">
      <c r="A157" s="164" t="s">
        <v>201</v>
      </c>
      <c r="B157" s="165"/>
      <c r="C157" s="165"/>
      <c r="D157" s="165"/>
      <c r="E157" s="165"/>
      <c r="F157" s="166"/>
    </row>
    <row r="158" spans="1:6" ht="18.75" x14ac:dyDescent="0.25">
      <c r="A158" s="54" t="s">
        <v>8</v>
      </c>
      <c r="B158" s="58" t="s">
        <v>5</v>
      </c>
      <c r="C158" s="58">
        <v>200</v>
      </c>
      <c r="D158" s="5">
        <f t="shared" ref="D158" si="15">E158+F158</f>
        <v>1123216.8199999998</v>
      </c>
      <c r="E158" s="2">
        <f>E160+E163+E183</f>
        <v>1123216.8199999998</v>
      </c>
      <c r="F158" s="2">
        <f>F160+F163+F183</f>
        <v>0</v>
      </c>
    </row>
    <row r="159" spans="1:6" ht="18.75" x14ac:dyDescent="0.25">
      <c r="A159" s="54" t="s">
        <v>9</v>
      </c>
      <c r="B159" s="58"/>
      <c r="C159" s="58"/>
      <c r="D159" s="5"/>
      <c r="E159" s="2"/>
      <c r="F159" s="2"/>
    </row>
    <row r="160" spans="1:6" ht="75" x14ac:dyDescent="0.25">
      <c r="A160" s="54" t="s">
        <v>10</v>
      </c>
      <c r="B160" s="58" t="s">
        <v>5</v>
      </c>
      <c r="C160" s="58">
        <v>210</v>
      </c>
      <c r="D160" s="5">
        <f t="shared" ref="D160" si="16">E160+F160</f>
        <v>0</v>
      </c>
      <c r="E160" s="2">
        <f>E162</f>
        <v>0</v>
      </c>
      <c r="F160" s="2">
        <f>F162</f>
        <v>0</v>
      </c>
    </row>
    <row r="161" spans="1:6" ht="18.75" x14ac:dyDescent="0.25">
      <c r="A161" s="54" t="s">
        <v>9</v>
      </c>
      <c r="B161" s="58"/>
      <c r="C161" s="58"/>
      <c r="D161" s="5"/>
      <c r="E161" s="2"/>
      <c r="F161" s="2"/>
    </row>
    <row r="162" spans="1:6" ht="93.75" x14ac:dyDescent="0.25">
      <c r="A162" s="54" t="s">
        <v>200</v>
      </c>
      <c r="B162" s="58">
        <v>244</v>
      </c>
      <c r="C162" s="58">
        <v>214</v>
      </c>
      <c r="D162" s="5">
        <f>E162+F162</f>
        <v>0</v>
      </c>
      <c r="E162" s="65">
        <f>E28-E118</f>
        <v>0</v>
      </c>
      <c r="F162" s="2"/>
    </row>
    <row r="163" spans="1:6" ht="37.5" x14ac:dyDescent="0.25">
      <c r="A163" s="54" t="s">
        <v>14</v>
      </c>
      <c r="B163" s="58" t="s">
        <v>5</v>
      </c>
      <c r="C163" s="58">
        <v>220</v>
      </c>
      <c r="D163" s="5">
        <f t="shared" ref="D163" si="17">E163+F163</f>
        <v>1123216.8199999998</v>
      </c>
      <c r="E163" s="2">
        <f>E165+E166+E167+E174+E175+E178+E181</f>
        <v>1123216.8199999998</v>
      </c>
      <c r="F163" s="2">
        <f>F165+F166+F167+F174+F175+F178+F181</f>
        <v>0</v>
      </c>
    </row>
    <row r="164" spans="1:6" ht="18.75" x14ac:dyDescent="0.25">
      <c r="A164" s="54" t="s">
        <v>9</v>
      </c>
      <c r="B164" s="58"/>
      <c r="C164" s="58"/>
      <c r="D164" s="5"/>
      <c r="E164" s="2"/>
      <c r="F164" s="2"/>
    </row>
    <row r="165" spans="1:6" ht="18.75" x14ac:dyDescent="0.25">
      <c r="A165" s="54" t="s">
        <v>15</v>
      </c>
      <c r="B165" s="58">
        <v>244</v>
      </c>
      <c r="C165" s="58">
        <v>221</v>
      </c>
      <c r="D165" s="5">
        <f t="shared" ref="D165:D167" si="18">E165+F165</f>
        <v>50000</v>
      </c>
      <c r="E165" s="2">
        <f>E31-E121</f>
        <v>50000</v>
      </c>
      <c r="F165" s="2"/>
    </row>
    <row r="166" spans="1:6" ht="37.5" x14ac:dyDescent="0.25">
      <c r="A166" s="54" t="s">
        <v>16</v>
      </c>
      <c r="B166" s="58">
        <v>244</v>
      </c>
      <c r="C166" s="58">
        <v>222</v>
      </c>
      <c r="D166" s="5">
        <f t="shared" si="18"/>
        <v>0</v>
      </c>
      <c r="E166" s="65">
        <f>E34-E122</f>
        <v>0</v>
      </c>
      <c r="F166" s="2"/>
    </row>
    <row r="167" spans="1:6" ht="37.5" x14ac:dyDescent="0.25">
      <c r="A167" s="54" t="s">
        <v>17</v>
      </c>
      <c r="B167" s="58" t="s">
        <v>5</v>
      </c>
      <c r="C167" s="58">
        <v>223</v>
      </c>
      <c r="D167" s="5">
        <f t="shared" si="18"/>
        <v>585730.81999999995</v>
      </c>
      <c r="E167" s="2">
        <f t="shared" ref="E167:F167" si="19">E169+E170+E171+E172+E173</f>
        <v>585730.81999999995</v>
      </c>
      <c r="F167" s="2">
        <f t="shared" si="19"/>
        <v>0</v>
      </c>
    </row>
    <row r="168" spans="1:6" ht="18.75" x14ac:dyDescent="0.25">
      <c r="A168" s="54" t="s">
        <v>6</v>
      </c>
      <c r="B168" s="58"/>
      <c r="C168" s="58"/>
      <c r="D168" s="5"/>
      <c r="E168" s="2"/>
      <c r="F168" s="2"/>
    </row>
    <row r="169" spans="1:6" ht="56.25" x14ac:dyDescent="0.25">
      <c r="A169" s="54" t="s">
        <v>18</v>
      </c>
      <c r="B169" s="58">
        <v>244</v>
      </c>
      <c r="C169" s="58">
        <v>223</v>
      </c>
      <c r="D169" s="5">
        <f t="shared" ref="D169:D174" si="20">E169+F169</f>
        <v>94093.51</v>
      </c>
      <c r="E169" s="2">
        <f t="shared" ref="E169:E174" si="21">E37-E125</f>
        <v>94093.51</v>
      </c>
      <c r="F169" s="2"/>
    </row>
    <row r="170" spans="1:6" ht="37.5" x14ac:dyDescent="0.25">
      <c r="A170" s="54" t="s">
        <v>19</v>
      </c>
      <c r="B170" s="58">
        <v>244</v>
      </c>
      <c r="C170" s="58">
        <v>223</v>
      </c>
      <c r="D170" s="5">
        <f t="shared" si="20"/>
        <v>0</v>
      </c>
      <c r="E170" s="2">
        <f t="shared" si="21"/>
        <v>0</v>
      </c>
      <c r="F170" s="2"/>
    </row>
    <row r="171" spans="1:6" ht="75" x14ac:dyDescent="0.25">
      <c r="A171" s="54" t="s">
        <v>20</v>
      </c>
      <c r="B171" s="58">
        <v>244</v>
      </c>
      <c r="C171" s="58">
        <v>223</v>
      </c>
      <c r="D171" s="5">
        <f t="shared" si="20"/>
        <v>474055.47</v>
      </c>
      <c r="E171" s="2">
        <f t="shared" si="21"/>
        <v>474055.47</v>
      </c>
      <c r="F171" s="2"/>
    </row>
    <row r="172" spans="1:6" ht="75" x14ac:dyDescent="0.25">
      <c r="A172" s="54" t="s">
        <v>21</v>
      </c>
      <c r="B172" s="58">
        <v>244</v>
      </c>
      <c r="C172" s="58">
        <v>223</v>
      </c>
      <c r="D172" s="5">
        <f t="shared" si="20"/>
        <v>17581.84</v>
      </c>
      <c r="E172" s="2">
        <f t="shared" si="21"/>
        <v>17581.84</v>
      </c>
      <c r="F172" s="2"/>
    </row>
    <row r="173" spans="1:6" ht="56.25" x14ac:dyDescent="0.25">
      <c r="A173" s="54" t="s">
        <v>22</v>
      </c>
      <c r="B173" s="58">
        <v>244</v>
      </c>
      <c r="C173" s="58">
        <v>223</v>
      </c>
      <c r="D173" s="5">
        <f t="shared" si="20"/>
        <v>0</v>
      </c>
      <c r="E173" s="2">
        <f t="shared" si="21"/>
        <v>0</v>
      </c>
      <c r="F173" s="2"/>
    </row>
    <row r="174" spans="1:6" ht="168.75" x14ac:dyDescent="0.25">
      <c r="A174" s="54" t="s">
        <v>23</v>
      </c>
      <c r="B174" s="58">
        <v>244</v>
      </c>
      <c r="C174" s="58">
        <v>224</v>
      </c>
      <c r="D174" s="5">
        <f t="shared" si="20"/>
        <v>333000</v>
      </c>
      <c r="E174" s="2">
        <f t="shared" si="21"/>
        <v>333000</v>
      </c>
      <c r="F174" s="2"/>
    </row>
    <row r="175" spans="1:6" ht="56.25" x14ac:dyDescent="0.25">
      <c r="A175" s="54" t="s">
        <v>24</v>
      </c>
      <c r="B175" s="58" t="s">
        <v>5</v>
      </c>
      <c r="C175" s="58">
        <v>225</v>
      </c>
      <c r="D175" s="2">
        <f t="shared" ref="D175" si="22">D176+D177</f>
        <v>95000</v>
      </c>
      <c r="E175" s="2">
        <f>E176+E177</f>
        <v>95000</v>
      </c>
      <c r="F175" s="2">
        <f t="shared" ref="F175" si="23">F176+F177</f>
        <v>0</v>
      </c>
    </row>
    <row r="176" spans="1:6" ht="18.75" x14ac:dyDescent="0.25">
      <c r="A176" s="159" t="s">
        <v>6</v>
      </c>
      <c r="B176" s="58">
        <v>243</v>
      </c>
      <c r="C176" s="58">
        <v>225</v>
      </c>
      <c r="D176" s="5">
        <f t="shared" ref="D176:D187" si="24">E176+F176</f>
        <v>0</v>
      </c>
      <c r="E176" s="2">
        <f>E44-E132</f>
        <v>0</v>
      </c>
      <c r="F176" s="2"/>
    </row>
    <row r="177" spans="1:6" ht="18.75" x14ac:dyDescent="0.25">
      <c r="A177" s="159"/>
      <c r="B177" s="58">
        <v>244</v>
      </c>
      <c r="C177" s="58">
        <v>225</v>
      </c>
      <c r="D177" s="5">
        <f t="shared" si="24"/>
        <v>95000</v>
      </c>
      <c r="E177" s="2">
        <f>E45-E133</f>
        <v>95000</v>
      </c>
      <c r="F177" s="2"/>
    </row>
    <row r="178" spans="1:6" ht="37.5" x14ac:dyDescent="0.25">
      <c r="A178" s="54" t="s">
        <v>58</v>
      </c>
      <c r="B178" s="58" t="s">
        <v>5</v>
      </c>
      <c r="C178" s="58">
        <v>226</v>
      </c>
      <c r="D178" s="5">
        <f t="shared" si="24"/>
        <v>52486</v>
      </c>
      <c r="E178" s="2">
        <f>E179+E180</f>
        <v>52486</v>
      </c>
      <c r="F178" s="2">
        <f>F179+F180</f>
        <v>0</v>
      </c>
    </row>
    <row r="179" spans="1:6" ht="18.75" x14ac:dyDescent="0.25">
      <c r="A179" s="159" t="s">
        <v>6</v>
      </c>
      <c r="B179" s="58">
        <v>243</v>
      </c>
      <c r="C179" s="58">
        <v>226</v>
      </c>
      <c r="D179" s="5">
        <f t="shared" si="24"/>
        <v>0</v>
      </c>
      <c r="E179" s="2">
        <f>E50-E135</f>
        <v>0</v>
      </c>
      <c r="F179" s="2"/>
    </row>
    <row r="180" spans="1:6" ht="18.75" x14ac:dyDescent="0.25">
      <c r="A180" s="159"/>
      <c r="B180" s="58">
        <v>244</v>
      </c>
      <c r="C180" s="58">
        <v>226</v>
      </c>
      <c r="D180" s="5">
        <f t="shared" si="24"/>
        <v>52486</v>
      </c>
      <c r="E180" s="2">
        <f>E51-E136</f>
        <v>52486</v>
      </c>
      <c r="F180" s="2"/>
    </row>
    <row r="181" spans="1:6" ht="18.75" x14ac:dyDescent="0.25">
      <c r="A181" s="54" t="s">
        <v>25</v>
      </c>
      <c r="B181" s="58">
        <v>244</v>
      </c>
      <c r="C181" s="58">
        <v>227</v>
      </c>
      <c r="D181" s="5">
        <f t="shared" si="24"/>
        <v>7000</v>
      </c>
      <c r="E181" s="2">
        <f>E52-E137</f>
        <v>7000</v>
      </c>
      <c r="F181" s="2"/>
    </row>
    <row r="182" spans="1:6" ht="54.75" customHeight="1" x14ac:dyDescent="0.25">
      <c r="A182" s="151" t="s">
        <v>355</v>
      </c>
      <c r="B182" s="152">
        <v>244</v>
      </c>
      <c r="C182" s="152">
        <v>228</v>
      </c>
      <c r="D182" s="5">
        <v>0</v>
      </c>
      <c r="E182" s="2">
        <v>0</v>
      </c>
      <c r="F182" s="2"/>
    </row>
    <row r="183" spans="1:6" ht="18.75" x14ac:dyDescent="0.25">
      <c r="A183" s="54" t="s">
        <v>30</v>
      </c>
      <c r="B183" s="58" t="s">
        <v>5</v>
      </c>
      <c r="C183" s="58">
        <v>290</v>
      </c>
      <c r="D183" s="5">
        <f t="shared" si="24"/>
        <v>0</v>
      </c>
      <c r="E183" s="2">
        <f>E185+E186</f>
        <v>0</v>
      </c>
      <c r="F183" s="2">
        <f>F185+F186</f>
        <v>0</v>
      </c>
    </row>
    <row r="184" spans="1:6" ht="18.75" x14ac:dyDescent="0.25">
      <c r="A184" s="54" t="s">
        <v>9</v>
      </c>
      <c r="B184" s="58"/>
      <c r="C184" s="58"/>
      <c r="D184" s="5">
        <f t="shared" si="24"/>
        <v>0</v>
      </c>
      <c r="E184" s="2"/>
      <c r="F184" s="2"/>
    </row>
    <row r="185" spans="1:6" ht="56.25" x14ac:dyDescent="0.25">
      <c r="A185" s="54" t="s">
        <v>34</v>
      </c>
      <c r="B185" s="58">
        <v>244</v>
      </c>
      <c r="C185" s="58">
        <v>296</v>
      </c>
      <c r="D185" s="5">
        <f t="shared" si="24"/>
        <v>0</v>
      </c>
      <c r="E185" s="2">
        <f>E70-E141</f>
        <v>0</v>
      </c>
      <c r="F185" s="2"/>
    </row>
    <row r="186" spans="1:6" ht="56.25" x14ac:dyDescent="0.25">
      <c r="A186" s="54" t="s">
        <v>35</v>
      </c>
      <c r="B186" s="58">
        <v>244</v>
      </c>
      <c r="C186" s="58">
        <v>297</v>
      </c>
      <c r="D186" s="5">
        <f t="shared" si="24"/>
        <v>0</v>
      </c>
      <c r="E186" s="2">
        <f>E76-E142</f>
        <v>0</v>
      </c>
      <c r="F186" s="2"/>
    </row>
    <row r="187" spans="1:6" ht="56.25" x14ac:dyDescent="0.25">
      <c r="A187" s="54" t="s">
        <v>59</v>
      </c>
      <c r="B187" s="58" t="s">
        <v>5</v>
      </c>
      <c r="C187" s="58">
        <v>300</v>
      </c>
      <c r="D187" s="5">
        <f t="shared" si="24"/>
        <v>1393071.17</v>
      </c>
      <c r="E187" s="2">
        <f>E189+E191+E190</f>
        <v>1393071.17</v>
      </c>
      <c r="F187" s="2">
        <f>F189+F191+F190</f>
        <v>0</v>
      </c>
    </row>
    <row r="188" spans="1:6" ht="18.75" x14ac:dyDescent="0.25">
      <c r="A188" s="54" t="s">
        <v>9</v>
      </c>
      <c r="B188" s="58"/>
      <c r="C188" s="58"/>
      <c r="D188" s="5"/>
      <c r="E188" s="2"/>
      <c r="F188" s="2"/>
    </row>
    <row r="189" spans="1:6" ht="56.25" x14ac:dyDescent="0.25">
      <c r="A189" s="54" t="s">
        <v>36</v>
      </c>
      <c r="B189" s="58">
        <v>244</v>
      </c>
      <c r="C189" s="58">
        <v>310</v>
      </c>
      <c r="D189" s="5">
        <f t="shared" ref="D189:D191" si="25">E189+F189</f>
        <v>0</v>
      </c>
      <c r="E189" s="2">
        <f>E80-E145</f>
        <v>0</v>
      </c>
      <c r="F189" s="2"/>
    </row>
    <row r="190" spans="1:6" ht="75" x14ac:dyDescent="0.25">
      <c r="A190" s="54" t="s">
        <v>68</v>
      </c>
      <c r="B190" s="58">
        <v>244</v>
      </c>
      <c r="C190" s="58">
        <v>320</v>
      </c>
      <c r="D190" s="5">
        <f t="shared" si="25"/>
        <v>0</v>
      </c>
      <c r="E190" s="2">
        <f>E81-E146</f>
        <v>0</v>
      </c>
      <c r="F190" s="2"/>
    </row>
    <row r="191" spans="1:6" ht="75" x14ac:dyDescent="0.25">
      <c r="A191" s="54" t="s">
        <v>60</v>
      </c>
      <c r="B191" s="58" t="s">
        <v>5</v>
      </c>
      <c r="C191" s="58">
        <v>340</v>
      </c>
      <c r="D191" s="5">
        <f t="shared" si="25"/>
        <v>1393071.17</v>
      </c>
      <c r="E191" s="2">
        <f>E193+E194+E195+E196+E197+E198+E200</f>
        <v>1393071.17</v>
      </c>
      <c r="F191" s="2">
        <f>F193+F194+F195+F196+F197+F198+F200</f>
        <v>0</v>
      </c>
    </row>
    <row r="192" spans="1:6" ht="18.75" x14ac:dyDescent="0.25">
      <c r="A192" s="54" t="s">
        <v>6</v>
      </c>
      <c r="B192" s="58"/>
      <c r="C192" s="58"/>
      <c r="D192" s="5"/>
      <c r="E192" s="2"/>
      <c r="F192" s="2"/>
    </row>
    <row r="193" spans="1:6" ht="131.25" x14ac:dyDescent="0.25">
      <c r="A193" s="54" t="s">
        <v>37</v>
      </c>
      <c r="B193" s="58">
        <v>244</v>
      </c>
      <c r="C193" s="58">
        <v>341</v>
      </c>
      <c r="D193" s="5">
        <f t="shared" ref="D193:D200" si="26">E193+F193</f>
        <v>0</v>
      </c>
      <c r="E193" s="2">
        <f t="shared" ref="E193:E198" si="27">E84-E149</f>
        <v>0</v>
      </c>
      <c r="F193" s="2"/>
    </row>
    <row r="194" spans="1:6" ht="56.25" x14ac:dyDescent="0.25">
      <c r="A194" s="54" t="s">
        <v>38</v>
      </c>
      <c r="B194" s="58">
        <v>244</v>
      </c>
      <c r="C194" s="58">
        <v>342</v>
      </c>
      <c r="D194" s="5">
        <f t="shared" si="26"/>
        <v>0</v>
      </c>
      <c r="E194" s="2">
        <f t="shared" si="27"/>
        <v>0</v>
      </c>
      <c r="F194" s="2"/>
    </row>
    <row r="195" spans="1:6" ht="75" x14ac:dyDescent="0.25">
      <c r="A195" s="54" t="s">
        <v>39</v>
      </c>
      <c r="B195" s="58">
        <v>244</v>
      </c>
      <c r="C195" s="58">
        <v>343</v>
      </c>
      <c r="D195" s="5">
        <f t="shared" si="26"/>
        <v>45820.75</v>
      </c>
      <c r="E195" s="2">
        <f t="shared" si="27"/>
        <v>45820.75</v>
      </c>
      <c r="F195" s="2"/>
    </row>
    <row r="196" spans="1:6" ht="75" x14ac:dyDescent="0.25">
      <c r="A196" s="54" t="s">
        <v>40</v>
      </c>
      <c r="B196" s="58">
        <v>244</v>
      </c>
      <c r="C196" s="58">
        <v>344</v>
      </c>
      <c r="D196" s="5">
        <f t="shared" si="26"/>
        <v>0</v>
      </c>
      <c r="E196" s="2">
        <f t="shared" si="27"/>
        <v>0</v>
      </c>
      <c r="F196" s="2"/>
    </row>
    <row r="197" spans="1:6" ht="56.25" x14ac:dyDescent="0.25">
      <c r="A197" s="54" t="s">
        <v>41</v>
      </c>
      <c r="B197" s="58">
        <v>244</v>
      </c>
      <c r="C197" s="58">
        <v>345</v>
      </c>
      <c r="D197" s="5">
        <f t="shared" si="26"/>
        <v>0</v>
      </c>
      <c r="E197" s="2">
        <f t="shared" si="27"/>
        <v>0</v>
      </c>
      <c r="F197" s="2"/>
    </row>
    <row r="198" spans="1:6" ht="75" x14ac:dyDescent="0.25">
      <c r="A198" s="54" t="s">
        <v>42</v>
      </c>
      <c r="B198" s="58">
        <v>244</v>
      </c>
      <c r="C198" s="58">
        <v>346</v>
      </c>
      <c r="D198" s="5">
        <f t="shared" si="26"/>
        <v>1347250.42</v>
      </c>
      <c r="E198" s="2">
        <f t="shared" si="27"/>
        <v>1347250.42</v>
      </c>
      <c r="F198" s="2"/>
    </row>
    <row r="199" spans="1:6" ht="120" customHeight="1" x14ac:dyDescent="0.25">
      <c r="A199" s="151" t="s">
        <v>356</v>
      </c>
      <c r="B199" s="152">
        <v>244</v>
      </c>
      <c r="C199" s="152">
        <v>347</v>
      </c>
      <c r="D199" s="5">
        <v>0</v>
      </c>
      <c r="E199" s="2">
        <v>0</v>
      </c>
      <c r="F199" s="2"/>
    </row>
    <row r="200" spans="1:6" ht="112.5" x14ac:dyDescent="0.25">
      <c r="A200" s="54" t="s">
        <v>43</v>
      </c>
      <c r="B200" s="58">
        <v>244</v>
      </c>
      <c r="C200" s="58">
        <v>349</v>
      </c>
      <c r="D200" s="5">
        <f t="shared" si="26"/>
        <v>0</v>
      </c>
      <c r="E200" s="2">
        <f t="shared" ref="E200" si="28">E91-E156</f>
        <v>0</v>
      </c>
      <c r="F200" s="2"/>
    </row>
  </sheetData>
  <mergeCells count="35">
    <mergeCell ref="D5:D6"/>
    <mergeCell ref="E5:F5"/>
    <mergeCell ref="A1:F1"/>
    <mergeCell ref="A2:F2"/>
    <mergeCell ref="A70:A74"/>
    <mergeCell ref="A76:A77"/>
    <mergeCell ref="B99:C99"/>
    <mergeCell ref="A5:A6"/>
    <mergeCell ref="B5:B6"/>
    <mergeCell ref="C5:C6"/>
    <mergeCell ref="A33:A34"/>
    <mergeCell ref="A44:A45"/>
    <mergeCell ref="A47:A51"/>
    <mergeCell ref="A57:A58"/>
    <mergeCell ref="A63:A65"/>
    <mergeCell ref="A27:A28"/>
    <mergeCell ref="E99:F99"/>
    <mergeCell ref="B100:C100"/>
    <mergeCell ref="E100:F100"/>
    <mergeCell ref="B102:C102"/>
    <mergeCell ref="E102:F102"/>
    <mergeCell ref="A176:A177"/>
    <mergeCell ref="A179:A180"/>
    <mergeCell ref="A108:B108"/>
    <mergeCell ref="B103:C103"/>
    <mergeCell ref="E103:F103"/>
    <mergeCell ref="B105:C105"/>
    <mergeCell ref="E105:F105"/>
    <mergeCell ref="B106:C106"/>
    <mergeCell ref="E106:F106"/>
    <mergeCell ref="A109:F109"/>
    <mergeCell ref="A113:F113"/>
    <mergeCell ref="A132:A133"/>
    <mergeCell ref="A135:A136"/>
    <mergeCell ref="A157:F157"/>
  </mergeCells>
  <pageMargins left="1.3779527559055118" right="0.39370078740157483" top="0.98425196850393704" bottom="0.78740157480314965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00"/>
  <sheetViews>
    <sheetView zoomScale="85" zoomScaleNormal="85" workbookViewId="0">
      <selection activeCell="E34" sqref="E34:E35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10" width="20.42578125" style="7" customWidth="1"/>
    <col min="11" max="12" width="12.85546875" style="7" customWidth="1"/>
    <col min="13" max="13" width="10.140625" style="7" customWidth="1"/>
    <col min="14" max="15" width="12.28515625" style="7" bestFit="1" customWidth="1"/>
    <col min="16" max="16384" width="8.85546875" style="7"/>
  </cols>
  <sheetData>
    <row r="1" spans="1:12" ht="18.75" x14ac:dyDescent="0.25">
      <c r="A1" s="175" t="s">
        <v>262</v>
      </c>
      <c r="B1" s="175"/>
      <c r="C1" s="175"/>
      <c r="D1" s="175"/>
      <c r="E1" s="175"/>
      <c r="F1" s="175"/>
      <c r="G1" s="175"/>
      <c r="H1" s="175"/>
      <c r="I1" s="175"/>
      <c r="J1" s="113"/>
      <c r="K1" s="113"/>
      <c r="L1" s="113"/>
    </row>
    <row r="2" spans="1:12" ht="18.75" x14ac:dyDescent="0.25">
      <c r="A2" s="175" t="s">
        <v>374</v>
      </c>
      <c r="B2" s="175"/>
      <c r="C2" s="175"/>
      <c r="D2" s="175"/>
      <c r="E2" s="175"/>
      <c r="F2" s="175"/>
      <c r="G2" s="175"/>
      <c r="H2" s="175"/>
      <c r="I2" s="175"/>
      <c r="J2" s="113"/>
      <c r="K2" s="113"/>
      <c r="L2" s="113"/>
    </row>
    <row r="3" spans="1:12" x14ac:dyDescent="0.25">
      <c r="A3" s="30"/>
    </row>
    <row r="4" spans="1:12" ht="19.5" thickBot="1" x14ac:dyDescent="0.3">
      <c r="A4" s="6"/>
      <c r="F4" s="6"/>
      <c r="I4" s="6" t="s">
        <v>51</v>
      </c>
      <c r="J4" s="6"/>
      <c r="K4" s="6"/>
      <c r="L4" s="6"/>
    </row>
    <row r="5" spans="1:12" ht="18.600000000000001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315</v>
      </c>
      <c r="F5" s="169"/>
      <c r="G5" s="169" t="s">
        <v>1</v>
      </c>
      <c r="H5" s="169" t="s">
        <v>375</v>
      </c>
      <c r="I5" s="169"/>
      <c r="J5" s="68"/>
      <c r="K5" s="68"/>
      <c r="L5" s="68"/>
    </row>
    <row r="6" spans="1:12" ht="95.25" thickBot="1" x14ac:dyDescent="0.3">
      <c r="A6" s="168"/>
      <c r="B6" s="170"/>
      <c r="C6" s="172"/>
      <c r="D6" s="170"/>
      <c r="E6" s="112" t="s">
        <v>3</v>
      </c>
      <c r="F6" s="112" t="s">
        <v>4</v>
      </c>
      <c r="G6" s="170"/>
      <c r="H6" s="112" t="s">
        <v>3</v>
      </c>
      <c r="I6" s="38" t="s">
        <v>4</v>
      </c>
      <c r="J6" s="68"/>
      <c r="K6" s="68"/>
      <c r="L6" s="68"/>
    </row>
    <row r="7" spans="1:12" ht="15.75" thickBot="1" x14ac:dyDescent="0.3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5">
        <v>9</v>
      </c>
      <c r="J7" s="69"/>
      <c r="K7" s="69"/>
      <c r="L7" s="69"/>
    </row>
    <row r="8" spans="1:12" ht="56.25" x14ac:dyDescent="0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1"/>
      <c r="G8" s="41">
        <f>H8+I8</f>
        <v>0</v>
      </c>
      <c r="H8" s="41"/>
      <c r="I8" s="42"/>
      <c r="J8" s="70"/>
      <c r="K8" s="70"/>
      <c r="L8" s="70"/>
    </row>
    <row r="9" spans="1:12" ht="56.25" x14ac:dyDescent="0.25">
      <c r="A9" s="110" t="s">
        <v>48</v>
      </c>
      <c r="B9" s="114" t="s">
        <v>5</v>
      </c>
      <c r="C9" s="114" t="s">
        <v>5</v>
      </c>
      <c r="D9" s="5">
        <f t="shared" ref="D9:D73" si="0">E9+F9</f>
        <v>-1.862645149230957E-9</v>
      </c>
      <c r="E9" s="5">
        <f>E8+E10-E17+E92</f>
        <v>-1.862645149230957E-9</v>
      </c>
      <c r="F9" s="5">
        <f>F8+F10-F17+F92</f>
        <v>0</v>
      </c>
      <c r="G9" s="5">
        <f t="shared" ref="G9:G10" si="1">H9+I9</f>
        <v>-1.862645149230957E-9</v>
      </c>
      <c r="H9" s="5">
        <f>H8+H10-H17+H92</f>
        <v>-1.862645149230957E-9</v>
      </c>
      <c r="I9" s="5">
        <f>I8+I10-I17+I92</f>
        <v>0</v>
      </c>
      <c r="J9" s="70"/>
      <c r="K9" s="70"/>
      <c r="L9" s="70"/>
    </row>
    <row r="10" spans="1:12" ht="18.75" x14ac:dyDescent="0.25">
      <c r="A10" s="110" t="s">
        <v>49</v>
      </c>
      <c r="B10" s="114" t="s">
        <v>5</v>
      </c>
      <c r="C10" s="114" t="s">
        <v>5</v>
      </c>
      <c r="D10" s="5">
        <f t="shared" si="0"/>
        <v>12875560.58</v>
      </c>
      <c r="E10" s="2">
        <f>E12+E13</f>
        <v>12875560.58</v>
      </c>
      <c r="F10" s="2">
        <f>F12+F13+F87</f>
        <v>0</v>
      </c>
      <c r="G10" s="5">
        <f t="shared" si="1"/>
        <v>13222542.050000001</v>
      </c>
      <c r="H10" s="2">
        <f>H12+H13</f>
        <v>13222542.050000001</v>
      </c>
      <c r="I10" s="4">
        <f>I12+I13+I87</f>
        <v>0</v>
      </c>
      <c r="J10" s="36"/>
      <c r="K10" s="36"/>
      <c r="L10" s="36"/>
    </row>
    <row r="11" spans="1:12" ht="18.75" x14ac:dyDescent="0.25">
      <c r="A11" s="110" t="s">
        <v>6</v>
      </c>
      <c r="B11" s="114"/>
      <c r="C11" s="114"/>
      <c r="D11" s="5"/>
      <c r="E11" s="2"/>
      <c r="F11" s="2"/>
      <c r="G11" s="5"/>
      <c r="H11" s="2"/>
      <c r="I11" s="4"/>
      <c r="J11" s="36"/>
      <c r="K11" s="36"/>
      <c r="L11" s="36"/>
    </row>
    <row r="12" spans="1:12" ht="112.5" x14ac:dyDescent="0.25">
      <c r="A12" s="110" t="s">
        <v>69</v>
      </c>
      <c r="B12" s="114">
        <v>130</v>
      </c>
      <c r="C12" s="114" t="s">
        <v>5</v>
      </c>
      <c r="D12" s="5">
        <f t="shared" si="0"/>
        <v>12875560.58</v>
      </c>
      <c r="E12" s="2">
        <v>12875560.58</v>
      </c>
      <c r="F12" s="2"/>
      <c r="G12" s="5">
        <f t="shared" ref="G12:G13" si="2">H12+I12</f>
        <v>13222542.050000001</v>
      </c>
      <c r="H12" s="2">
        <v>13222542.050000001</v>
      </c>
      <c r="I12" s="4"/>
      <c r="J12" s="36"/>
      <c r="K12" s="36"/>
      <c r="L12" s="36"/>
    </row>
    <row r="13" spans="1:12" ht="37.5" x14ac:dyDescent="0.25">
      <c r="A13" s="110" t="s">
        <v>50</v>
      </c>
      <c r="B13" s="114" t="s">
        <v>5</v>
      </c>
      <c r="C13" s="114" t="s">
        <v>5</v>
      </c>
      <c r="D13" s="5">
        <f t="shared" si="0"/>
        <v>0</v>
      </c>
      <c r="E13" s="2">
        <f t="shared" ref="E13" si="3">E15+E16</f>
        <v>0</v>
      </c>
      <c r="F13" s="2">
        <f t="shared" ref="F13" si="4">F15+F16</f>
        <v>0</v>
      </c>
      <c r="G13" s="5">
        <f t="shared" si="2"/>
        <v>0</v>
      </c>
      <c r="H13" s="2">
        <f t="shared" ref="H13" si="5">H15+H16</f>
        <v>0</v>
      </c>
      <c r="I13" s="4">
        <f t="shared" ref="I13" si="6">I15+I16</f>
        <v>0</v>
      </c>
      <c r="J13" s="36"/>
      <c r="K13" s="36"/>
      <c r="L13" s="36"/>
    </row>
    <row r="14" spans="1:12" ht="18.75" x14ac:dyDescent="0.25">
      <c r="A14" s="110" t="s">
        <v>9</v>
      </c>
      <c r="B14" s="114"/>
      <c r="C14" s="114"/>
      <c r="D14" s="5"/>
      <c r="E14" s="2"/>
      <c r="F14" s="2"/>
      <c r="G14" s="5"/>
      <c r="H14" s="2"/>
      <c r="I14" s="4"/>
      <c r="J14" s="36"/>
      <c r="K14" s="36"/>
      <c r="L14" s="36"/>
    </row>
    <row r="15" spans="1:12" ht="131.25" x14ac:dyDescent="0.25">
      <c r="A15" s="110" t="s">
        <v>70</v>
      </c>
      <c r="B15" s="114">
        <v>510</v>
      </c>
      <c r="C15" s="114" t="s">
        <v>5</v>
      </c>
      <c r="D15" s="5">
        <f t="shared" si="0"/>
        <v>0</v>
      </c>
      <c r="E15" s="2"/>
      <c r="F15" s="2"/>
      <c r="G15" s="5">
        <f t="shared" ref="G15:G17" si="7">H15+I15</f>
        <v>0</v>
      </c>
      <c r="H15" s="2"/>
      <c r="I15" s="4"/>
      <c r="J15" s="36"/>
      <c r="K15" s="36"/>
      <c r="L15" s="36"/>
    </row>
    <row r="16" spans="1:12" ht="150" x14ac:dyDescent="0.25">
      <c r="A16" s="110" t="s">
        <v>271</v>
      </c>
      <c r="B16" s="114">
        <v>510</v>
      </c>
      <c r="C16" s="114" t="s">
        <v>5</v>
      </c>
      <c r="D16" s="5">
        <f t="shared" si="0"/>
        <v>0</v>
      </c>
      <c r="E16" s="2"/>
      <c r="F16" s="2"/>
      <c r="G16" s="5">
        <f t="shared" si="7"/>
        <v>0</v>
      </c>
      <c r="H16" s="2"/>
      <c r="I16" s="4"/>
      <c r="J16" s="36"/>
      <c r="K16" s="36"/>
      <c r="L16" s="36"/>
    </row>
    <row r="17" spans="1:12" ht="18.75" x14ac:dyDescent="0.25">
      <c r="A17" s="110" t="s">
        <v>7</v>
      </c>
      <c r="B17" s="114" t="s">
        <v>5</v>
      </c>
      <c r="C17" s="114">
        <v>900</v>
      </c>
      <c r="D17" s="5">
        <f t="shared" si="0"/>
        <v>12875560.580000002</v>
      </c>
      <c r="E17" s="2">
        <f>E19+E78</f>
        <v>12875560.580000002</v>
      </c>
      <c r="F17" s="2">
        <f>F19+F78</f>
        <v>0</v>
      </c>
      <c r="G17" s="5">
        <f t="shared" si="7"/>
        <v>13222542.050000003</v>
      </c>
      <c r="H17" s="2">
        <f>H19+H78</f>
        <v>13222542.050000003</v>
      </c>
      <c r="I17" s="2">
        <f>I19+I78</f>
        <v>0</v>
      </c>
      <c r="J17" s="36"/>
      <c r="K17" s="36"/>
      <c r="L17" s="36"/>
    </row>
    <row r="18" spans="1:12" ht="18.75" x14ac:dyDescent="0.25">
      <c r="A18" s="110" t="s">
        <v>6</v>
      </c>
      <c r="B18" s="114"/>
      <c r="C18" s="114"/>
      <c r="D18" s="5"/>
      <c r="E18" s="2"/>
      <c r="F18" s="2"/>
      <c r="G18" s="5"/>
      <c r="H18" s="2"/>
      <c r="I18" s="2"/>
      <c r="J18" s="36"/>
      <c r="K18" s="36"/>
      <c r="L18" s="36"/>
    </row>
    <row r="19" spans="1:12" ht="18.75" x14ac:dyDescent="0.25">
      <c r="A19" s="110" t="s">
        <v>8</v>
      </c>
      <c r="B19" s="114" t="s">
        <v>5</v>
      </c>
      <c r="C19" s="114">
        <v>200</v>
      </c>
      <c r="D19" s="5">
        <f t="shared" si="0"/>
        <v>11482489.410000002</v>
      </c>
      <c r="E19" s="2">
        <f>E21+E29+E54+E60</f>
        <v>11482489.410000002</v>
      </c>
      <c r="F19" s="2">
        <f>F21+F29+F54+F60</f>
        <v>0</v>
      </c>
      <c r="G19" s="5">
        <f t="shared" ref="G19" si="8">H19+I19</f>
        <v>11829470.880000003</v>
      </c>
      <c r="H19" s="2">
        <f>H21+H29+H54+H60</f>
        <v>11829470.880000003</v>
      </c>
      <c r="I19" s="2">
        <f>I21+I29+I54+I60</f>
        <v>0</v>
      </c>
      <c r="J19" s="36"/>
      <c r="K19" s="36"/>
      <c r="L19" s="36"/>
    </row>
    <row r="20" spans="1:12" ht="14.45" customHeight="1" x14ac:dyDescent="0.25">
      <c r="A20" s="110" t="s">
        <v>9</v>
      </c>
      <c r="B20" s="114"/>
      <c r="C20" s="114"/>
      <c r="D20" s="5"/>
      <c r="E20" s="2"/>
      <c r="F20" s="2"/>
      <c r="G20" s="5"/>
      <c r="H20" s="2"/>
      <c r="I20" s="2"/>
      <c r="J20" s="36"/>
      <c r="K20" s="36"/>
      <c r="L20" s="36"/>
    </row>
    <row r="21" spans="1:12" ht="75" x14ac:dyDescent="0.25">
      <c r="A21" s="110" t="s">
        <v>10</v>
      </c>
      <c r="B21" s="114" t="s">
        <v>5</v>
      </c>
      <c r="C21" s="114">
        <v>210</v>
      </c>
      <c r="D21" s="5">
        <f t="shared" si="0"/>
        <v>10110110.48</v>
      </c>
      <c r="E21" s="2">
        <f>E23+E24+E25+E26</f>
        <v>10110110.48</v>
      </c>
      <c r="F21" s="2">
        <f>F23+F24+F25+F26</f>
        <v>0</v>
      </c>
      <c r="G21" s="5">
        <f t="shared" ref="G21" si="9">H21+I21</f>
        <v>10443400.550000001</v>
      </c>
      <c r="H21" s="2">
        <f>H23+H24+H25+H26</f>
        <v>10443400.550000001</v>
      </c>
      <c r="I21" s="2">
        <f>I23+I24+I25+I26</f>
        <v>0</v>
      </c>
      <c r="J21" s="36"/>
      <c r="K21" s="36"/>
      <c r="L21" s="36"/>
    </row>
    <row r="22" spans="1:12" ht="18.75" x14ac:dyDescent="0.25">
      <c r="A22" s="110" t="s">
        <v>9</v>
      </c>
      <c r="B22" s="114"/>
      <c r="C22" s="114"/>
      <c r="D22" s="5"/>
      <c r="E22" s="2"/>
      <c r="F22" s="2"/>
      <c r="G22" s="5"/>
      <c r="H22" s="2"/>
      <c r="I22" s="2"/>
      <c r="J22" s="36"/>
      <c r="K22" s="36"/>
      <c r="L22" s="36"/>
    </row>
    <row r="23" spans="1:12" ht="18.75" x14ac:dyDescent="0.25">
      <c r="A23" s="110" t="s">
        <v>11</v>
      </c>
      <c r="B23" s="114">
        <v>111</v>
      </c>
      <c r="C23" s="114">
        <v>211</v>
      </c>
      <c r="D23" s="5">
        <f t="shared" si="0"/>
        <v>7753003.4400000004</v>
      </c>
      <c r="E23" s="2">
        <v>7753003.4400000004</v>
      </c>
      <c r="F23" s="2"/>
      <c r="G23" s="5">
        <f t="shared" ref="G23:G25" si="10">H23+I23</f>
        <v>8008986.5999999996</v>
      </c>
      <c r="H23" s="2">
        <v>8008986.5999999996</v>
      </c>
      <c r="I23" s="2"/>
      <c r="J23" s="36"/>
      <c r="K23" s="36"/>
      <c r="L23" s="36"/>
    </row>
    <row r="24" spans="1:12" ht="75" x14ac:dyDescent="0.25">
      <c r="A24" s="110" t="s">
        <v>12</v>
      </c>
      <c r="B24" s="114">
        <v>112</v>
      </c>
      <c r="C24" s="114">
        <v>212</v>
      </c>
      <c r="D24" s="5">
        <f t="shared" si="0"/>
        <v>600</v>
      </c>
      <c r="E24" s="2">
        <v>600</v>
      </c>
      <c r="F24" s="2"/>
      <c r="G24" s="5">
        <f t="shared" si="10"/>
        <v>600</v>
      </c>
      <c r="H24" s="2">
        <v>600</v>
      </c>
      <c r="I24" s="2"/>
      <c r="J24" s="36"/>
      <c r="K24" s="36"/>
      <c r="L24" s="36"/>
    </row>
    <row r="25" spans="1:12" ht="56.25" x14ac:dyDescent="0.25">
      <c r="A25" s="110" t="s">
        <v>13</v>
      </c>
      <c r="B25" s="114">
        <v>119</v>
      </c>
      <c r="C25" s="114">
        <v>213</v>
      </c>
      <c r="D25" s="5">
        <f t="shared" si="0"/>
        <v>2356507.04</v>
      </c>
      <c r="E25" s="2">
        <v>2356507.04</v>
      </c>
      <c r="F25" s="2"/>
      <c r="G25" s="5">
        <f t="shared" si="10"/>
        <v>2433813.9500000002</v>
      </c>
      <c r="H25" s="2">
        <v>2433813.9500000002</v>
      </c>
      <c r="I25" s="2"/>
      <c r="J25" s="36"/>
      <c r="K25" s="36"/>
      <c r="L25" s="36"/>
    </row>
    <row r="26" spans="1:12" ht="93.75" x14ac:dyDescent="0.25">
      <c r="A26" s="110" t="s">
        <v>200</v>
      </c>
      <c r="B26" s="114" t="s">
        <v>5</v>
      </c>
      <c r="C26" s="114">
        <v>214</v>
      </c>
      <c r="D26" s="5">
        <f>E26+F26</f>
        <v>0</v>
      </c>
      <c r="E26" s="2">
        <f>E27+E28</f>
        <v>0</v>
      </c>
      <c r="F26" s="2">
        <f>F27+F28</f>
        <v>0</v>
      </c>
      <c r="G26" s="5">
        <f>H26+I26</f>
        <v>0</v>
      </c>
      <c r="H26" s="2">
        <f>H27+H28</f>
        <v>0</v>
      </c>
      <c r="I26" s="2">
        <f>I27+I28</f>
        <v>0</v>
      </c>
      <c r="J26" s="36"/>
      <c r="K26" s="36"/>
      <c r="L26" s="36"/>
    </row>
    <row r="27" spans="1:12" ht="18.75" x14ac:dyDescent="0.25">
      <c r="A27" s="173" t="s">
        <v>6</v>
      </c>
      <c r="B27" s="114">
        <v>112</v>
      </c>
      <c r="C27" s="114">
        <v>214</v>
      </c>
      <c r="D27" s="5">
        <f t="shared" si="0"/>
        <v>0</v>
      </c>
      <c r="E27" s="2"/>
      <c r="F27" s="2"/>
      <c r="G27" s="5">
        <f t="shared" ref="G27" si="11">H27+I27</f>
        <v>0</v>
      </c>
      <c r="H27" s="2"/>
      <c r="I27" s="2"/>
      <c r="J27" s="36"/>
      <c r="K27" s="36"/>
      <c r="L27" s="36"/>
    </row>
    <row r="28" spans="1:12" ht="22.15" customHeight="1" x14ac:dyDescent="0.25">
      <c r="A28" s="174"/>
      <c r="B28" s="114">
        <v>244</v>
      </c>
      <c r="C28" s="114">
        <v>214</v>
      </c>
      <c r="D28" s="5">
        <v>0</v>
      </c>
      <c r="E28" s="2"/>
      <c r="F28" s="2"/>
      <c r="G28" s="5">
        <v>0</v>
      </c>
      <c r="H28" s="2"/>
      <c r="I28" s="2"/>
      <c r="J28" s="36"/>
      <c r="K28" s="36"/>
      <c r="L28" s="36"/>
    </row>
    <row r="29" spans="1:12" ht="37.5" x14ac:dyDescent="0.25">
      <c r="A29" s="110" t="s">
        <v>14</v>
      </c>
      <c r="B29" s="114" t="s">
        <v>5</v>
      </c>
      <c r="C29" s="114">
        <v>220</v>
      </c>
      <c r="D29" s="5">
        <f t="shared" si="0"/>
        <v>1132764.2200000002</v>
      </c>
      <c r="E29" s="2">
        <f>E31+E32+E35+E42+E43+E46+E53</f>
        <v>1132764.2200000002</v>
      </c>
      <c r="F29" s="2">
        <f>F31+F32+F35+F42+F43+F46+F53</f>
        <v>0</v>
      </c>
      <c r="G29" s="5">
        <f t="shared" ref="G29" si="12">H29+I29</f>
        <v>1146455.6200000001</v>
      </c>
      <c r="H29" s="2">
        <f>H31+H32+H35+H42+H43+H46+H53</f>
        <v>1146455.6200000001</v>
      </c>
      <c r="I29" s="2">
        <f>I31+I32+I35+I42+I43+I46+I53</f>
        <v>0</v>
      </c>
      <c r="J29" s="36"/>
      <c r="K29" s="36"/>
      <c r="L29" s="36"/>
    </row>
    <row r="30" spans="1:12" ht="18.75" x14ac:dyDescent="0.25">
      <c r="A30" s="110" t="s">
        <v>9</v>
      </c>
      <c r="B30" s="114"/>
      <c r="C30" s="114"/>
      <c r="D30" s="5"/>
      <c r="E30" s="2"/>
      <c r="F30" s="2"/>
      <c r="G30" s="5"/>
      <c r="H30" s="2"/>
      <c r="I30" s="2"/>
      <c r="J30" s="36"/>
      <c r="K30" s="36"/>
      <c r="L30" s="36"/>
    </row>
    <row r="31" spans="1:12" ht="18.75" x14ac:dyDescent="0.25">
      <c r="A31" s="110" t="s">
        <v>15</v>
      </c>
      <c r="B31" s="114">
        <v>244</v>
      </c>
      <c r="C31" s="114">
        <v>221</v>
      </c>
      <c r="D31" s="5">
        <f t="shared" si="0"/>
        <v>50000</v>
      </c>
      <c r="E31" s="2">
        <v>50000</v>
      </c>
      <c r="F31" s="2"/>
      <c r="G31" s="5">
        <f t="shared" ref="G31:G35" si="13">H31+I31</f>
        <v>50000</v>
      </c>
      <c r="H31" s="2">
        <v>50000</v>
      </c>
      <c r="I31" s="2"/>
      <c r="J31" s="36"/>
      <c r="K31" s="36"/>
      <c r="L31" s="36"/>
    </row>
    <row r="32" spans="1:12" ht="37.5" x14ac:dyDescent="0.25">
      <c r="A32" s="110" t="s">
        <v>16</v>
      </c>
      <c r="B32" s="114" t="s">
        <v>5</v>
      </c>
      <c r="C32" s="114">
        <v>222</v>
      </c>
      <c r="D32" s="5">
        <f t="shared" si="0"/>
        <v>0</v>
      </c>
      <c r="E32" s="2">
        <f>E33+E34</f>
        <v>0</v>
      </c>
      <c r="F32" s="2">
        <f>F33+F34</f>
        <v>0</v>
      </c>
      <c r="G32" s="5">
        <f t="shared" si="13"/>
        <v>0</v>
      </c>
      <c r="H32" s="2">
        <f>H33+H34</f>
        <v>0</v>
      </c>
      <c r="I32" s="2">
        <f>I33+I34</f>
        <v>0</v>
      </c>
      <c r="J32" s="36"/>
      <c r="K32" s="36"/>
      <c r="L32" s="36"/>
    </row>
    <row r="33" spans="1:12" ht="22.9" customHeight="1" x14ac:dyDescent="0.25">
      <c r="A33" s="159" t="s">
        <v>6</v>
      </c>
      <c r="B33" s="114">
        <v>112</v>
      </c>
      <c r="C33" s="114">
        <v>222</v>
      </c>
      <c r="D33" s="5">
        <f t="shared" si="0"/>
        <v>0</v>
      </c>
      <c r="E33" s="2"/>
      <c r="F33" s="2"/>
      <c r="G33" s="5">
        <f t="shared" si="13"/>
        <v>0</v>
      </c>
      <c r="H33" s="2"/>
      <c r="I33" s="2"/>
      <c r="J33" s="36"/>
      <c r="K33" s="36"/>
      <c r="L33" s="36"/>
    </row>
    <row r="34" spans="1:12" ht="18.75" x14ac:dyDescent="0.25">
      <c r="A34" s="159"/>
      <c r="B34" s="114">
        <v>244</v>
      </c>
      <c r="C34" s="114">
        <v>222</v>
      </c>
      <c r="D34" s="5">
        <f t="shared" si="0"/>
        <v>0</v>
      </c>
      <c r="E34" s="2"/>
      <c r="F34" s="2"/>
      <c r="G34" s="5">
        <f t="shared" si="13"/>
        <v>0</v>
      </c>
      <c r="H34" s="2"/>
      <c r="I34" s="2"/>
      <c r="J34" s="36"/>
      <c r="K34" s="36"/>
      <c r="L34" s="36"/>
    </row>
    <row r="35" spans="1:12" ht="37.5" x14ac:dyDescent="0.25">
      <c r="A35" s="110" t="s">
        <v>17</v>
      </c>
      <c r="B35" s="114" t="s">
        <v>5</v>
      </c>
      <c r="C35" s="114">
        <v>223</v>
      </c>
      <c r="D35" s="5">
        <f t="shared" si="0"/>
        <v>595278.22000000009</v>
      </c>
      <c r="E35" s="2">
        <f t="shared" ref="E35" si="14">E37+E38+E39+E40+E41</f>
        <v>595278.22000000009</v>
      </c>
      <c r="F35" s="2">
        <f t="shared" ref="F35" si="15">F37+F38+F39+F40+F41</f>
        <v>0</v>
      </c>
      <c r="G35" s="5">
        <f t="shared" si="13"/>
        <v>608969.62</v>
      </c>
      <c r="H35" s="2">
        <f t="shared" ref="H35" si="16">H37+H38+H39+H40+H41</f>
        <v>608969.62</v>
      </c>
      <c r="I35" s="2">
        <f t="shared" ref="I35" si="17">I37+I38+I39+I40+I41</f>
        <v>0</v>
      </c>
      <c r="J35" s="36"/>
      <c r="K35" s="36"/>
      <c r="L35" s="36"/>
    </row>
    <row r="36" spans="1:12" ht="18.75" x14ac:dyDescent="0.25">
      <c r="A36" s="110" t="s">
        <v>6</v>
      </c>
      <c r="B36" s="114"/>
      <c r="C36" s="114"/>
      <c r="D36" s="5"/>
      <c r="E36" s="2"/>
      <c r="F36" s="2"/>
      <c r="G36" s="5"/>
      <c r="H36" s="2"/>
      <c r="I36" s="2"/>
      <c r="J36" s="36"/>
      <c r="K36" s="36"/>
      <c r="L36" s="36"/>
    </row>
    <row r="37" spans="1:12" ht="56.25" x14ac:dyDescent="0.25">
      <c r="A37" s="110" t="s">
        <v>18</v>
      </c>
      <c r="B37" s="114">
        <v>247</v>
      </c>
      <c r="C37" s="114">
        <v>223</v>
      </c>
      <c r="D37" s="5">
        <f t="shared" si="0"/>
        <v>95627.23</v>
      </c>
      <c r="E37" s="2">
        <v>95627.23</v>
      </c>
      <c r="F37" s="2"/>
      <c r="G37" s="5">
        <f t="shared" ref="G37:G42" si="18">H37+I37</f>
        <v>97826.66</v>
      </c>
      <c r="H37" s="2">
        <v>97826.66</v>
      </c>
      <c r="I37" s="2"/>
      <c r="J37" s="36"/>
      <c r="K37" s="36"/>
      <c r="L37" s="36"/>
    </row>
    <row r="38" spans="1:12" ht="37.5" x14ac:dyDescent="0.25">
      <c r="A38" s="110" t="s">
        <v>19</v>
      </c>
      <c r="B38" s="114">
        <v>247</v>
      </c>
      <c r="C38" s="114">
        <v>223</v>
      </c>
      <c r="D38" s="5">
        <f t="shared" si="0"/>
        <v>0</v>
      </c>
      <c r="E38" s="2">
        <v>0</v>
      </c>
      <c r="F38" s="2"/>
      <c r="G38" s="5">
        <f t="shared" si="18"/>
        <v>0</v>
      </c>
      <c r="H38" s="2">
        <v>0</v>
      </c>
      <c r="I38" s="2"/>
      <c r="J38" s="36"/>
      <c r="K38" s="36"/>
      <c r="L38" s="36"/>
    </row>
    <row r="39" spans="1:12" ht="75" x14ac:dyDescent="0.25">
      <c r="A39" s="110" t="s">
        <v>20</v>
      </c>
      <c r="B39" s="114">
        <v>247</v>
      </c>
      <c r="C39" s="114">
        <v>223</v>
      </c>
      <c r="D39" s="5">
        <f t="shared" si="0"/>
        <v>481782.57</v>
      </c>
      <c r="E39" s="2">
        <v>481782.57</v>
      </c>
      <c r="F39" s="2"/>
      <c r="G39" s="5">
        <f t="shared" si="18"/>
        <v>492863.57</v>
      </c>
      <c r="H39" s="2">
        <v>492863.57</v>
      </c>
      <c r="I39" s="2"/>
      <c r="J39" s="36"/>
      <c r="K39" s="36"/>
      <c r="L39" s="36"/>
    </row>
    <row r="40" spans="1:12" ht="75" x14ac:dyDescent="0.25">
      <c r="A40" s="110" t="s">
        <v>21</v>
      </c>
      <c r="B40" s="114">
        <v>244</v>
      </c>
      <c r="C40" s="114">
        <v>223</v>
      </c>
      <c r="D40" s="5">
        <f t="shared" si="0"/>
        <v>17868.419999999998</v>
      </c>
      <c r="E40" s="2">
        <v>17868.419999999998</v>
      </c>
      <c r="F40" s="2"/>
      <c r="G40" s="5">
        <f t="shared" si="18"/>
        <v>18279.39</v>
      </c>
      <c r="H40" s="2">
        <v>18279.39</v>
      </c>
      <c r="I40" s="2"/>
      <c r="J40" s="36"/>
      <c r="K40" s="36"/>
      <c r="L40" s="36"/>
    </row>
    <row r="41" spans="1:12" ht="56.25" x14ac:dyDescent="0.25">
      <c r="A41" s="110" t="s">
        <v>22</v>
      </c>
      <c r="B41" s="114">
        <v>244</v>
      </c>
      <c r="C41" s="114">
        <v>223</v>
      </c>
      <c r="D41" s="5">
        <f t="shared" si="0"/>
        <v>0</v>
      </c>
      <c r="E41" s="2">
        <v>0</v>
      </c>
      <c r="F41" s="2"/>
      <c r="G41" s="5">
        <f t="shared" si="18"/>
        <v>0</v>
      </c>
      <c r="H41" s="2">
        <v>0</v>
      </c>
      <c r="I41" s="2"/>
      <c r="J41" s="36"/>
      <c r="K41" s="36"/>
      <c r="L41" s="36"/>
    </row>
    <row r="42" spans="1:12" ht="168.75" x14ac:dyDescent="0.25">
      <c r="A42" s="110" t="s">
        <v>23</v>
      </c>
      <c r="B42" s="114">
        <v>244</v>
      </c>
      <c r="C42" s="114">
        <v>224</v>
      </c>
      <c r="D42" s="5">
        <f t="shared" si="0"/>
        <v>333000</v>
      </c>
      <c r="E42" s="2">
        <v>333000</v>
      </c>
      <c r="F42" s="2"/>
      <c r="G42" s="5">
        <f t="shared" si="18"/>
        <v>333000</v>
      </c>
      <c r="H42" s="2">
        <v>333000</v>
      </c>
      <c r="I42" s="2"/>
      <c r="J42" s="36"/>
      <c r="K42" s="36"/>
      <c r="L42" s="36"/>
    </row>
    <row r="43" spans="1:12" ht="56.25" x14ac:dyDescent="0.25">
      <c r="A43" s="110" t="s">
        <v>24</v>
      </c>
      <c r="B43" s="114" t="s">
        <v>5</v>
      </c>
      <c r="C43" s="114">
        <v>225</v>
      </c>
      <c r="D43" s="2">
        <f t="shared" ref="D43:F43" si="19">D44+D45</f>
        <v>95000</v>
      </c>
      <c r="E43" s="2">
        <f>E44+E45</f>
        <v>95000</v>
      </c>
      <c r="F43" s="2">
        <f t="shared" si="19"/>
        <v>0</v>
      </c>
      <c r="G43" s="2">
        <f t="shared" ref="G43" si="20">G44+G45</f>
        <v>95000</v>
      </c>
      <c r="H43" s="2">
        <f>H44+H45</f>
        <v>95000</v>
      </c>
      <c r="I43" s="2">
        <f t="shared" ref="I43" si="21">I44+I45</f>
        <v>0</v>
      </c>
      <c r="J43" s="36"/>
      <c r="K43" s="36"/>
      <c r="L43" s="36"/>
    </row>
    <row r="44" spans="1:12" ht="18.75" x14ac:dyDescent="0.25">
      <c r="A44" s="159" t="s">
        <v>6</v>
      </c>
      <c r="B44" s="114">
        <v>243</v>
      </c>
      <c r="C44" s="114">
        <v>225</v>
      </c>
      <c r="D44" s="5">
        <f t="shared" si="0"/>
        <v>0</v>
      </c>
      <c r="E44" s="2"/>
      <c r="F44" s="2"/>
      <c r="G44" s="5">
        <f t="shared" ref="G44:G78" si="22">H44+I44</f>
        <v>0</v>
      </c>
      <c r="H44" s="2"/>
      <c r="I44" s="2"/>
      <c r="J44" s="36"/>
      <c r="K44" s="36"/>
      <c r="L44" s="36"/>
    </row>
    <row r="45" spans="1:12" ht="18.75" x14ac:dyDescent="0.25">
      <c r="A45" s="159"/>
      <c r="B45" s="114">
        <v>244</v>
      </c>
      <c r="C45" s="114">
        <v>225</v>
      </c>
      <c r="D45" s="5">
        <f t="shared" si="0"/>
        <v>95000</v>
      </c>
      <c r="E45" s="2">
        <v>95000</v>
      </c>
      <c r="F45" s="2"/>
      <c r="G45" s="5">
        <f t="shared" si="22"/>
        <v>95000</v>
      </c>
      <c r="H45" s="2">
        <v>95000</v>
      </c>
      <c r="I45" s="2"/>
      <c r="J45" s="36"/>
      <c r="K45" s="36"/>
      <c r="L45" s="36"/>
    </row>
    <row r="46" spans="1:12" ht="37.5" x14ac:dyDescent="0.25">
      <c r="A46" s="110" t="s">
        <v>58</v>
      </c>
      <c r="B46" s="114" t="s">
        <v>5</v>
      </c>
      <c r="C46" s="114">
        <v>226</v>
      </c>
      <c r="D46" s="5">
        <f t="shared" si="0"/>
        <v>52486</v>
      </c>
      <c r="E46" s="2">
        <f>E47+E48+E50+E51+E49</f>
        <v>52486</v>
      </c>
      <c r="F46" s="2">
        <f>F47+F48+F50+F51+F49</f>
        <v>0</v>
      </c>
      <c r="G46" s="5">
        <f t="shared" si="22"/>
        <v>52486</v>
      </c>
      <c r="H46" s="2">
        <f>H47+H48+H50+H51+H49</f>
        <v>52486</v>
      </c>
      <c r="I46" s="2">
        <f>I47+I48+I50+I51+I49</f>
        <v>0</v>
      </c>
      <c r="J46" s="36"/>
      <c r="K46" s="36"/>
      <c r="L46" s="36"/>
    </row>
    <row r="47" spans="1:12" ht="18.75" x14ac:dyDescent="0.25">
      <c r="A47" s="159" t="s">
        <v>6</v>
      </c>
      <c r="B47" s="114">
        <v>112</v>
      </c>
      <c r="C47" s="114">
        <v>226</v>
      </c>
      <c r="D47" s="5">
        <f t="shared" si="0"/>
        <v>0</v>
      </c>
      <c r="E47" s="2"/>
      <c r="F47" s="2"/>
      <c r="G47" s="5">
        <f t="shared" si="22"/>
        <v>0</v>
      </c>
      <c r="H47" s="2"/>
      <c r="I47" s="2"/>
      <c r="J47" s="36"/>
      <c r="K47" s="36"/>
      <c r="L47" s="36"/>
    </row>
    <row r="48" spans="1:12" ht="18.75" x14ac:dyDescent="0.25">
      <c r="A48" s="159"/>
      <c r="B48" s="114">
        <v>113</v>
      </c>
      <c r="C48" s="114">
        <v>226</v>
      </c>
      <c r="D48" s="5">
        <f t="shared" si="0"/>
        <v>0</v>
      </c>
      <c r="E48" s="2"/>
      <c r="F48" s="2"/>
      <c r="G48" s="5">
        <f t="shared" si="22"/>
        <v>0</v>
      </c>
      <c r="H48" s="2"/>
      <c r="I48" s="2"/>
      <c r="J48" s="36"/>
      <c r="K48" s="36"/>
      <c r="L48" s="36"/>
    </row>
    <row r="49" spans="1:12" ht="18.75" x14ac:dyDescent="0.25">
      <c r="A49" s="159"/>
      <c r="B49" s="114">
        <v>119</v>
      </c>
      <c r="C49" s="114">
        <v>226</v>
      </c>
      <c r="D49" s="5">
        <f t="shared" si="0"/>
        <v>0</v>
      </c>
      <c r="E49" s="2"/>
      <c r="F49" s="2"/>
      <c r="G49" s="5">
        <f t="shared" si="22"/>
        <v>0</v>
      </c>
      <c r="H49" s="2"/>
      <c r="I49" s="2"/>
      <c r="J49" s="36"/>
      <c r="K49" s="36"/>
      <c r="L49" s="36"/>
    </row>
    <row r="50" spans="1:12" ht="18.75" x14ac:dyDescent="0.25">
      <c r="A50" s="159"/>
      <c r="B50" s="114">
        <v>243</v>
      </c>
      <c r="C50" s="114">
        <v>226</v>
      </c>
      <c r="D50" s="5">
        <f t="shared" si="0"/>
        <v>0</v>
      </c>
      <c r="E50" s="2"/>
      <c r="F50" s="2"/>
      <c r="G50" s="5">
        <f t="shared" si="22"/>
        <v>0</v>
      </c>
      <c r="H50" s="2"/>
      <c r="I50" s="2"/>
      <c r="J50" s="36"/>
      <c r="K50" s="36"/>
      <c r="L50" s="36"/>
    </row>
    <row r="51" spans="1:12" ht="18.75" x14ac:dyDescent="0.25">
      <c r="A51" s="159"/>
      <c r="B51" s="114">
        <v>244</v>
      </c>
      <c r="C51" s="114">
        <v>226</v>
      </c>
      <c r="D51" s="5">
        <f t="shared" si="0"/>
        <v>52486</v>
      </c>
      <c r="E51" s="2">
        <v>52486</v>
      </c>
      <c r="F51" s="2"/>
      <c r="G51" s="5">
        <f t="shared" si="22"/>
        <v>52486</v>
      </c>
      <c r="H51" s="2">
        <v>52486</v>
      </c>
      <c r="I51" s="2"/>
      <c r="J51" s="36"/>
      <c r="K51" s="36"/>
      <c r="L51" s="36"/>
    </row>
    <row r="52" spans="1:12" ht="61.5" customHeight="1" x14ac:dyDescent="0.25">
      <c r="A52" s="151" t="s">
        <v>355</v>
      </c>
      <c r="B52" s="152">
        <v>244</v>
      </c>
      <c r="C52" s="152">
        <v>228</v>
      </c>
      <c r="D52" s="5">
        <v>0</v>
      </c>
      <c r="E52" s="2"/>
      <c r="F52" s="2"/>
      <c r="G52" s="5">
        <v>0</v>
      </c>
      <c r="H52" s="2"/>
      <c r="I52" s="2"/>
      <c r="J52" s="36"/>
      <c r="K52" s="36"/>
      <c r="L52" s="36"/>
    </row>
    <row r="53" spans="1:12" ht="18.75" x14ac:dyDescent="0.25">
      <c r="A53" s="110" t="s">
        <v>25</v>
      </c>
      <c r="B53" s="114">
        <v>244</v>
      </c>
      <c r="C53" s="114">
        <v>227</v>
      </c>
      <c r="D53" s="5">
        <f t="shared" si="0"/>
        <v>7000</v>
      </c>
      <c r="E53" s="2">
        <v>7000</v>
      </c>
      <c r="F53" s="2"/>
      <c r="G53" s="5">
        <f t="shared" si="22"/>
        <v>7000</v>
      </c>
      <c r="H53" s="2">
        <v>7000</v>
      </c>
      <c r="I53" s="2"/>
      <c r="J53" s="36"/>
      <c r="K53" s="36"/>
      <c r="L53" s="36"/>
    </row>
    <row r="54" spans="1:12" ht="37.5" x14ac:dyDescent="0.25">
      <c r="A54" s="110" t="s">
        <v>26</v>
      </c>
      <c r="B54" s="114" t="s">
        <v>5</v>
      </c>
      <c r="C54" s="114">
        <v>260</v>
      </c>
      <c r="D54" s="5">
        <f t="shared" si="0"/>
        <v>50000</v>
      </c>
      <c r="E54" s="2">
        <f>E55+E56+E59</f>
        <v>50000</v>
      </c>
      <c r="F54" s="2">
        <f>F55+F56+F59</f>
        <v>0</v>
      </c>
      <c r="G54" s="5">
        <f t="shared" si="22"/>
        <v>50000</v>
      </c>
      <c r="H54" s="2">
        <f>H55+H56+H59</f>
        <v>50000</v>
      </c>
      <c r="I54" s="2">
        <f>I55+I56+I59</f>
        <v>0</v>
      </c>
      <c r="J54" s="36"/>
      <c r="K54" s="36"/>
      <c r="L54" s="36"/>
    </row>
    <row r="55" spans="1:12" ht="112.5" x14ac:dyDescent="0.25">
      <c r="A55" s="110" t="s">
        <v>27</v>
      </c>
      <c r="B55" s="114">
        <v>321</v>
      </c>
      <c r="C55" s="114">
        <v>264</v>
      </c>
      <c r="D55" s="5">
        <f t="shared" si="0"/>
        <v>0</v>
      </c>
      <c r="E55" s="2"/>
      <c r="F55" s="2"/>
      <c r="G55" s="5">
        <f t="shared" si="22"/>
        <v>0</v>
      </c>
      <c r="H55" s="2"/>
      <c r="I55" s="2"/>
      <c r="J55" s="36"/>
      <c r="K55" s="36"/>
      <c r="L55" s="36"/>
    </row>
    <row r="56" spans="1:12" ht="93.75" x14ac:dyDescent="0.25">
      <c r="A56" s="110" t="s">
        <v>28</v>
      </c>
      <c r="B56" s="114" t="s">
        <v>5</v>
      </c>
      <c r="C56" s="114">
        <v>266</v>
      </c>
      <c r="D56" s="5">
        <f t="shared" si="0"/>
        <v>50000</v>
      </c>
      <c r="E56" s="2">
        <f t="shared" ref="E56" si="23">E57+E58</f>
        <v>50000</v>
      </c>
      <c r="F56" s="2">
        <f t="shared" ref="F56" si="24">F57+F58</f>
        <v>0</v>
      </c>
      <c r="G56" s="5">
        <f t="shared" si="22"/>
        <v>50000</v>
      </c>
      <c r="H56" s="2">
        <f t="shared" ref="H56" si="25">H57+H58</f>
        <v>50000</v>
      </c>
      <c r="I56" s="2">
        <f t="shared" ref="I56" si="26">I57+I58</f>
        <v>0</v>
      </c>
      <c r="J56" s="36"/>
      <c r="K56" s="36"/>
      <c r="L56" s="36"/>
    </row>
    <row r="57" spans="1:12" ht="18.75" x14ac:dyDescent="0.25">
      <c r="A57" s="159" t="s">
        <v>6</v>
      </c>
      <c r="B57" s="114">
        <v>111</v>
      </c>
      <c r="C57" s="114">
        <v>266</v>
      </c>
      <c r="D57" s="5">
        <f t="shared" si="0"/>
        <v>50000</v>
      </c>
      <c r="E57" s="2">
        <v>50000</v>
      </c>
      <c r="F57" s="2"/>
      <c r="G57" s="5">
        <f t="shared" si="22"/>
        <v>50000</v>
      </c>
      <c r="H57" s="2">
        <v>50000</v>
      </c>
      <c r="I57" s="2"/>
      <c r="J57" s="36"/>
      <c r="K57" s="36"/>
      <c r="L57" s="36"/>
    </row>
    <row r="58" spans="1:12" ht="18.75" x14ac:dyDescent="0.25">
      <c r="A58" s="159"/>
      <c r="B58" s="114">
        <v>112</v>
      </c>
      <c r="C58" s="114">
        <v>266</v>
      </c>
      <c r="D58" s="5">
        <f t="shared" si="0"/>
        <v>0</v>
      </c>
      <c r="E58" s="2"/>
      <c r="F58" s="2"/>
      <c r="G58" s="5">
        <f t="shared" si="22"/>
        <v>0</v>
      </c>
      <c r="H58" s="2"/>
      <c r="I58" s="2"/>
      <c r="J58" s="36"/>
      <c r="K58" s="36"/>
      <c r="L58" s="36"/>
    </row>
    <row r="59" spans="1:12" ht="75" x14ac:dyDescent="0.25">
      <c r="A59" s="110" t="s">
        <v>29</v>
      </c>
      <c r="B59" s="114">
        <v>112</v>
      </c>
      <c r="C59" s="114">
        <v>267</v>
      </c>
      <c r="D59" s="5">
        <f t="shared" si="0"/>
        <v>0</v>
      </c>
      <c r="E59" s="2"/>
      <c r="F59" s="2"/>
      <c r="G59" s="5">
        <f t="shared" si="22"/>
        <v>0</v>
      </c>
      <c r="H59" s="2"/>
      <c r="I59" s="2"/>
      <c r="J59" s="36"/>
      <c r="K59" s="36"/>
      <c r="L59" s="36"/>
    </row>
    <row r="60" spans="1:12" ht="18.75" x14ac:dyDescent="0.25">
      <c r="A60" s="110" t="s">
        <v>30</v>
      </c>
      <c r="B60" s="114" t="s">
        <v>5</v>
      </c>
      <c r="C60" s="114">
        <v>290</v>
      </c>
      <c r="D60" s="5">
        <f t="shared" si="0"/>
        <v>189614.71</v>
      </c>
      <c r="E60" s="2">
        <f>E62+E66+E67+E68+E69+E75</f>
        <v>189614.71</v>
      </c>
      <c r="F60" s="2">
        <f>F62+F66+F67+F68+F69+F75</f>
        <v>0</v>
      </c>
      <c r="G60" s="5">
        <f t="shared" si="22"/>
        <v>189614.71</v>
      </c>
      <c r="H60" s="2">
        <f>H62+H66+H67+H68+H69+H75</f>
        <v>189614.71</v>
      </c>
      <c r="I60" s="2">
        <f>I62+I66+I67+I68+I69+I75</f>
        <v>0</v>
      </c>
      <c r="J60" s="36"/>
      <c r="K60" s="36"/>
      <c r="L60" s="36"/>
    </row>
    <row r="61" spans="1:12" ht="18.75" x14ac:dyDescent="0.25">
      <c r="A61" s="110" t="s">
        <v>9</v>
      </c>
      <c r="B61" s="114"/>
      <c r="C61" s="114"/>
      <c r="D61" s="5">
        <f t="shared" si="0"/>
        <v>0</v>
      </c>
      <c r="E61" s="2"/>
      <c r="F61" s="2"/>
      <c r="G61" s="5">
        <f t="shared" si="22"/>
        <v>0</v>
      </c>
      <c r="H61" s="2"/>
      <c r="I61" s="2"/>
      <c r="J61" s="36"/>
      <c r="K61" s="36"/>
      <c r="L61" s="36"/>
    </row>
    <row r="62" spans="1:12" ht="37.5" x14ac:dyDescent="0.25">
      <c r="A62" s="110" t="s">
        <v>31</v>
      </c>
      <c r="B62" s="114" t="s">
        <v>5</v>
      </c>
      <c r="C62" s="114">
        <v>291</v>
      </c>
      <c r="D62" s="5">
        <f t="shared" si="0"/>
        <v>189614.71</v>
      </c>
      <c r="E62" s="2">
        <f t="shared" ref="E62" si="27">E63+E64+E65</f>
        <v>189614.71</v>
      </c>
      <c r="F62" s="2">
        <f t="shared" ref="F62" si="28">F63+F64+F65</f>
        <v>0</v>
      </c>
      <c r="G62" s="5">
        <f t="shared" si="22"/>
        <v>189614.71</v>
      </c>
      <c r="H62" s="2">
        <f t="shared" ref="H62" si="29">H63+H64+H65</f>
        <v>189614.71</v>
      </c>
      <c r="I62" s="2">
        <f t="shared" ref="I62" si="30">I63+I64+I65</f>
        <v>0</v>
      </c>
      <c r="J62" s="36"/>
      <c r="K62" s="36"/>
      <c r="L62" s="36"/>
    </row>
    <row r="63" spans="1:12" ht="18.75" x14ac:dyDescent="0.25">
      <c r="A63" s="159" t="s">
        <v>6</v>
      </c>
      <c r="B63" s="114">
        <v>851</v>
      </c>
      <c r="C63" s="114">
        <v>291</v>
      </c>
      <c r="D63" s="5">
        <f t="shared" si="0"/>
        <v>179114.71</v>
      </c>
      <c r="E63" s="2">
        <v>179114.71</v>
      </c>
      <c r="F63" s="2"/>
      <c r="G63" s="5">
        <f t="shared" si="22"/>
        <v>179114.71</v>
      </c>
      <c r="H63" s="2">
        <v>179114.71</v>
      </c>
      <c r="I63" s="2"/>
      <c r="J63" s="36"/>
      <c r="K63" s="36"/>
      <c r="L63" s="36"/>
    </row>
    <row r="64" spans="1:12" ht="57" customHeight="1" x14ac:dyDescent="0.25">
      <c r="A64" s="159"/>
      <c r="B64" s="114">
        <v>852</v>
      </c>
      <c r="C64" s="114">
        <v>291</v>
      </c>
      <c r="D64" s="5">
        <f t="shared" si="0"/>
        <v>4000</v>
      </c>
      <c r="E64" s="2">
        <v>4000</v>
      </c>
      <c r="F64" s="2"/>
      <c r="G64" s="5">
        <f t="shared" si="22"/>
        <v>4000</v>
      </c>
      <c r="H64" s="2">
        <v>4000</v>
      </c>
      <c r="I64" s="2"/>
      <c r="J64" s="36"/>
      <c r="K64" s="36"/>
      <c r="L64" s="36"/>
    </row>
    <row r="65" spans="1:12" ht="18.75" x14ac:dyDescent="0.25">
      <c r="A65" s="159"/>
      <c r="B65" s="114">
        <v>853</v>
      </c>
      <c r="C65" s="114">
        <v>291</v>
      </c>
      <c r="D65" s="5">
        <f t="shared" si="0"/>
        <v>6500</v>
      </c>
      <c r="E65" s="2">
        <v>6500</v>
      </c>
      <c r="F65" s="2"/>
      <c r="G65" s="5">
        <f t="shared" si="22"/>
        <v>6500</v>
      </c>
      <c r="H65" s="2">
        <v>6500</v>
      </c>
      <c r="I65" s="2"/>
      <c r="J65" s="36"/>
      <c r="K65" s="36"/>
      <c r="L65" s="36"/>
    </row>
    <row r="66" spans="1:12" ht="112.5" x14ac:dyDescent="0.25">
      <c r="A66" s="110" t="s">
        <v>32</v>
      </c>
      <c r="B66" s="114">
        <v>853</v>
      </c>
      <c r="C66" s="114">
        <v>292</v>
      </c>
      <c r="D66" s="5">
        <f t="shared" si="0"/>
        <v>0</v>
      </c>
      <c r="E66" s="2"/>
      <c r="F66" s="2">
        <v>0</v>
      </c>
      <c r="G66" s="5">
        <f t="shared" si="22"/>
        <v>0</v>
      </c>
      <c r="H66" s="2"/>
      <c r="I66" s="2">
        <v>0</v>
      </c>
      <c r="J66" s="36"/>
      <c r="K66" s="36"/>
      <c r="L66" s="36"/>
    </row>
    <row r="67" spans="1:12" ht="131.25" x14ac:dyDescent="0.25">
      <c r="A67" s="110" t="s">
        <v>33</v>
      </c>
      <c r="B67" s="114">
        <v>853</v>
      </c>
      <c r="C67" s="114">
        <v>293</v>
      </c>
      <c r="D67" s="5">
        <f t="shared" si="0"/>
        <v>0</v>
      </c>
      <c r="E67" s="2"/>
      <c r="F67" s="2">
        <v>0</v>
      </c>
      <c r="G67" s="5">
        <f t="shared" si="22"/>
        <v>0</v>
      </c>
      <c r="H67" s="2"/>
      <c r="I67" s="2">
        <v>0</v>
      </c>
      <c r="J67" s="36"/>
      <c r="K67" s="36"/>
      <c r="L67" s="36"/>
    </row>
    <row r="68" spans="1:12" ht="56.25" x14ac:dyDescent="0.25">
      <c r="A68" s="110" t="s">
        <v>157</v>
      </c>
      <c r="B68" s="114">
        <v>853</v>
      </c>
      <c r="C68" s="114">
        <v>295</v>
      </c>
      <c r="D68" s="5">
        <f t="shared" si="0"/>
        <v>0</v>
      </c>
      <c r="E68" s="2"/>
      <c r="F68" s="2">
        <v>0</v>
      </c>
      <c r="G68" s="5">
        <f t="shared" si="22"/>
        <v>0</v>
      </c>
      <c r="H68" s="2"/>
      <c r="I68" s="2">
        <v>0</v>
      </c>
      <c r="J68" s="36"/>
      <c r="K68" s="36"/>
      <c r="L68" s="36"/>
    </row>
    <row r="69" spans="1:12" ht="56.25" x14ac:dyDescent="0.25">
      <c r="A69" s="110" t="s">
        <v>34</v>
      </c>
      <c r="B69" s="114" t="s">
        <v>5</v>
      </c>
      <c r="C69" s="114">
        <v>296</v>
      </c>
      <c r="D69" s="5">
        <f t="shared" si="0"/>
        <v>0</v>
      </c>
      <c r="E69" s="2">
        <f t="shared" ref="E69" si="31">E70+E71+E72+E73+E74</f>
        <v>0</v>
      </c>
      <c r="F69" s="2">
        <f t="shared" ref="F69" si="32">F70+F71+F72+F73+F74</f>
        <v>0</v>
      </c>
      <c r="G69" s="5">
        <f t="shared" si="22"/>
        <v>0</v>
      </c>
      <c r="H69" s="2">
        <f t="shared" ref="H69" si="33">H70+H71+H72+H73+H74</f>
        <v>0</v>
      </c>
      <c r="I69" s="2">
        <f t="shared" ref="I69" si="34">I70+I71+I72+I73+I74</f>
        <v>0</v>
      </c>
      <c r="J69" s="36"/>
      <c r="K69" s="36"/>
      <c r="L69" s="36"/>
    </row>
    <row r="70" spans="1:12" ht="18.75" x14ac:dyDescent="0.25">
      <c r="A70" s="159" t="s">
        <v>6</v>
      </c>
      <c r="B70" s="114">
        <v>244</v>
      </c>
      <c r="C70" s="114">
        <v>296</v>
      </c>
      <c r="D70" s="5">
        <f t="shared" si="0"/>
        <v>0</v>
      </c>
      <c r="E70" s="2"/>
      <c r="F70" s="2"/>
      <c r="G70" s="5">
        <f t="shared" si="22"/>
        <v>0</v>
      </c>
      <c r="H70" s="2"/>
      <c r="I70" s="2"/>
      <c r="J70" s="36"/>
      <c r="K70" s="36"/>
      <c r="L70" s="36"/>
    </row>
    <row r="71" spans="1:12" ht="18.75" x14ac:dyDescent="0.25">
      <c r="A71" s="159"/>
      <c r="B71" s="114">
        <v>340</v>
      </c>
      <c r="C71" s="114">
        <v>296</v>
      </c>
      <c r="D71" s="5">
        <f t="shared" si="0"/>
        <v>0</v>
      </c>
      <c r="E71" s="2"/>
      <c r="F71" s="2"/>
      <c r="G71" s="5">
        <f t="shared" si="22"/>
        <v>0</v>
      </c>
      <c r="H71" s="2"/>
      <c r="I71" s="2"/>
      <c r="J71" s="36"/>
      <c r="K71" s="36"/>
      <c r="L71" s="36"/>
    </row>
    <row r="72" spans="1:12" ht="18.75" x14ac:dyDescent="0.25">
      <c r="A72" s="159"/>
      <c r="B72" s="114">
        <v>350</v>
      </c>
      <c r="C72" s="114">
        <v>296</v>
      </c>
      <c r="D72" s="5">
        <f t="shared" si="0"/>
        <v>0</v>
      </c>
      <c r="E72" s="2"/>
      <c r="F72" s="2"/>
      <c r="G72" s="5">
        <f t="shared" si="22"/>
        <v>0</v>
      </c>
      <c r="H72" s="2"/>
      <c r="I72" s="2"/>
      <c r="J72" s="36"/>
      <c r="K72" s="36"/>
      <c r="L72" s="36"/>
    </row>
    <row r="73" spans="1:12" ht="18.75" x14ac:dyDescent="0.25">
      <c r="A73" s="159"/>
      <c r="B73" s="114">
        <v>360</v>
      </c>
      <c r="C73" s="114">
        <v>296</v>
      </c>
      <c r="D73" s="5">
        <f t="shared" si="0"/>
        <v>0</v>
      </c>
      <c r="E73" s="2"/>
      <c r="F73" s="2"/>
      <c r="G73" s="5">
        <f t="shared" si="22"/>
        <v>0</v>
      </c>
      <c r="H73" s="2"/>
      <c r="I73" s="2"/>
      <c r="J73" s="36"/>
      <c r="K73" s="36"/>
      <c r="L73" s="36"/>
    </row>
    <row r="74" spans="1:12" ht="18.75" x14ac:dyDescent="0.25">
      <c r="A74" s="159"/>
      <c r="B74" s="114">
        <v>853</v>
      </c>
      <c r="C74" s="114">
        <v>296</v>
      </c>
      <c r="D74" s="5">
        <f t="shared" ref="D74:D96" si="35">E74+F74</f>
        <v>0</v>
      </c>
      <c r="E74" s="2"/>
      <c r="F74" s="2"/>
      <c r="G74" s="5">
        <f t="shared" si="22"/>
        <v>0</v>
      </c>
      <c r="H74" s="2"/>
      <c r="I74" s="2"/>
      <c r="J74" s="36"/>
      <c r="K74" s="36"/>
      <c r="L74" s="36"/>
    </row>
    <row r="75" spans="1:12" ht="57.6" customHeight="1" x14ac:dyDescent="0.25">
      <c r="A75" s="110" t="s">
        <v>35</v>
      </c>
      <c r="B75" s="114" t="s">
        <v>5</v>
      </c>
      <c r="C75" s="114">
        <v>297</v>
      </c>
      <c r="D75" s="5">
        <f t="shared" si="35"/>
        <v>0</v>
      </c>
      <c r="E75" s="2">
        <f t="shared" ref="E75" si="36">E76+E77</f>
        <v>0</v>
      </c>
      <c r="F75" s="2">
        <f t="shared" ref="F75" si="37">F76+F77</f>
        <v>0</v>
      </c>
      <c r="G75" s="5">
        <f t="shared" si="22"/>
        <v>0</v>
      </c>
      <c r="H75" s="2">
        <f t="shared" ref="H75" si="38">H76+H77</f>
        <v>0</v>
      </c>
      <c r="I75" s="2">
        <f t="shared" ref="I75" si="39">I76+I77</f>
        <v>0</v>
      </c>
      <c r="J75" s="36"/>
      <c r="K75" s="36"/>
      <c r="L75" s="36"/>
    </row>
    <row r="76" spans="1:12" ht="18.75" x14ac:dyDescent="0.25">
      <c r="A76" s="159" t="s">
        <v>6</v>
      </c>
      <c r="B76" s="114">
        <v>244</v>
      </c>
      <c r="C76" s="114">
        <v>297</v>
      </c>
      <c r="D76" s="5">
        <f t="shared" si="35"/>
        <v>0</v>
      </c>
      <c r="E76" s="2"/>
      <c r="F76" s="2"/>
      <c r="G76" s="5">
        <f t="shared" si="22"/>
        <v>0</v>
      </c>
      <c r="H76" s="2"/>
      <c r="I76" s="2"/>
      <c r="J76" s="36"/>
      <c r="K76" s="36"/>
      <c r="L76" s="36"/>
    </row>
    <row r="77" spans="1:12" ht="18.75" x14ac:dyDescent="0.25">
      <c r="A77" s="159"/>
      <c r="B77" s="114">
        <v>853</v>
      </c>
      <c r="C77" s="114">
        <v>297</v>
      </c>
      <c r="D77" s="5">
        <f t="shared" si="35"/>
        <v>0</v>
      </c>
      <c r="E77" s="2"/>
      <c r="F77" s="2"/>
      <c r="G77" s="5">
        <f t="shared" si="22"/>
        <v>0</v>
      </c>
      <c r="H77" s="2"/>
      <c r="I77" s="2"/>
      <c r="J77" s="36"/>
      <c r="K77" s="36"/>
      <c r="L77" s="36"/>
    </row>
    <row r="78" spans="1:12" ht="56.25" x14ac:dyDescent="0.25">
      <c r="A78" s="110" t="s">
        <v>59</v>
      </c>
      <c r="B78" s="114" t="s">
        <v>5</v>
      </c>
      <c r="C78" s="114">
        <v>300</v>
      </c>
      <c r="D78" s="5">
        <f t="shared" si="35"/>
        <v>1393071.17</v>
      </c>
      <c r="E78" s="2">
        <f>E80+E82+E81</f>
        <v>1393071.17</v>
      </c>
      <c r="F78" s="2">
        <f>F80+F82+F81</f>
        <v>0</v>
      </c>
      <c r="G78" s="5">
        <f t="shared" si="22"/>
        <v>1393071.17</v>
      </c>
      <c r="H78" s="2">
        <f>H80+H82+H81</f>
        <v>1393071.17</v>
      </c>
      <c r="I78" s="2">
        <f>I80+I82+I81</f>
        <v>0</v>
      </c>
      <c r="J78" s="36"/>
      <c r="K78" s="36"/>
      <c r="L78" s="36"/>
    </row>
    <row r="79" spans="1:12" ht="18.75" x14ac:dyDescent="0.25">
      <c r="A79" s="110" t="s">
        <v>9</v>
      </c>
      <c r="B79" s="114"/>
      <c r="C79" s="114"/>
      <c r="D79" s="5"/>
      <c r="E79" s="2"/>
      <c r="F79" s="2"/>
      <c r="G79" s="5"/>
      <c r="H79" s="2"/>
      <c r="I79" s="2"/>
      <c r="J79" s="36"/>
      <c r="K79" s="36"/>
      <c r="L79" s="36"/>
    </row>
    <row r="80" spans="1:12" ht="56.25" x14ac:dyDescent="0.25">
      <c r="A80" s="110" t="s">
        <v>36</v>
      </c>
      <c r="B80" s="114">
        <v>244</v>
      </c>
      <c r="C80" s="114">
        <v>310</v>
      </c>
      <c r="D80" s="5">
        <f t="shared" si="35"/>
        <v>0</v>
      </c>
      <c r="E80" s="2"/>
      <c r="F80" s="2"/>
      <c r="G80" s="5">
        <f t="shared" ref="G80:G82" si="40">H80+I80</f>
        <v>0</v>
      </c>
      <c r="H80" s="2"/>
      <c r="I80" s="2"/>
      <c r="J80" s="36"/>
      <c r="K80" s="36"/>
      <c r="L80" s="36"/>
    </row>
    <row r="81" spans="1:12" ht="75" x14ac:dyDescent="0.25">
      <c r="A81" s="110" t="s">
        <v>68</v>
      </c>
      <c r="B81" s="114">
        <v>244</v>
      </c>
      <c r="C81" s="114">
        <v>320</v>
      </c>
      <c r="D81" s="5">
        <f t="shared" si="35"/>
        <v>0</v>
      </c>
      <c r="E81" s="2"/>
      <c r="F81" s="2"/>
      <c r="G81" s="5">
        <f t="shared" si="40"/>
        <v>0</v>
      </c>
      <c r="H81" s="2"/>
      <c r="I81" s="2"/>
      <c r="J81" s="36"/>
      <c r="K81" s="36"/>
      <c r="L81" s="36"/>
    </row>
    <row r="82" spans="1:12" ht="75" x14ac:dyDescent="0.25">
      <c r="A82" s="110" t="s">
        <v>60</v>
      </c>
      <c r="B82" s="114" t="s">
        <v>5</v>
      </c>
      <c r="C82" s="114">
        <v>340</v>
      </c>
      <c r="D82" s="5">
        <f t="shared" si="35"/>
        <v>1393071.17</v>
      </c>
      <c r="E82" s="2">
        <f>E84+E85+E86+E87+E88+E89+E91</f>
        <v>1393071.17</v>
      </c>
      <c r="F82" s="2">
        <f>F84+F85+F86+F87+F88+F89+F91</f>
        <v>0</v>
      </c>
      <c r="G82" s="5">
        <f t="shared" si="40"/>
        <v>1393071.17</v>
      </c>
      <c r="H82" s="2">
        <f>H84+H85+H86+H87+H88+H89+H91</f>
        <v>1393071.17</v>
      </c>
      <c r="I82" s="2">
        <f>I84+I85+I86+I87+I88+I89+I91</f>
        <v>0</v>
      </c>
      <c r="J82" s="36"/>
      <c r="K82" s="36"/>
      <c r="L82" s="36"/>
    </row>
    <row r="83" spans="1:12" ht="18.75" x14ac:dyDescent="0.25">
      <c r="A83" s="110" t="s">
        <v>6</v>
      </c>
      <c r="B83" s="114"/>
      <c r="C83" s="114"/>
      <c r="D83" s="5"/>
      <c r="E83" s="2"/>
      <c r="F83" s="2"/>
      <c r="G83" s="5"/>
      <c r="H83" s="2"/>
      <c r="I83" s="2"/>
      <c r="J83" s="36"/>
      <c r="K83" s="36"/>
      <c r="L83" s="36"/>
    </row>
    <row r="84" spans="1:12" ht="131.25" x14ac:dyDescent="0.25">
      <c r="A84" s="110" t="s">
        <v>37</v>
      </c>
      <c r="B84" s="114">
        <v>244</v>
      </c>
      <c r="C84" s="114">
        <v>341</v>
      </c>
      <c r="D84" s="5">
        <f t="shared" si="35"/>
        <v>0</v>
      </c>
      <c r="E84" s="2"/>
      <c r="F84" s="2"/>
      <c r="G84" s="5">
        <f t="shared" ref="G84:G92" si="41">H84+I84</f>
        <v>0</v>
      </c>
      <c r="H84" s="2"/>
      <c r="I84" s="2"/>
      <c r="J84" s="36"/>
      <c r="K84" s="36"/>
      <c r="L84" s="36"/>
    </row>
    <row r="85" spans="1:12" ht="56.25" x14ac:dyDescent="0.25">
      <c r="A85" s="110" t="s">
        <v>38</v>
      </c>
      <c r="B85" s="114">
        <v>244</v>
      </c>
      <c r="C85" s="114">
        <v>342</v>
      </c>
      <c r="D85" s="5">
        <f t="shared" si="35"/>
        <v>0</v>
      </c>
      <c r="E85" s="2"/>
      <c r="F85" s="2"/>
      <c r="G85" s="5">
        <f t="shared" si="41"/>
        <v>0</v>
      </c>
      <c r="H85" s="2"/>
      <c r="I85" s="2"/>
      <c r="J85" s="36"/>
      <c r="K85" s="36"/>
      <c r="L85" s="36"/>
    </row>
    <row r="86" spans="1:12" ht="75" x14ac:dyDescent="0.25">
      <c r="A86" s="110" t="s">
        <v>39</v>
      </c>
      <c r="B86" s="114">
        <v>244</v>
      </c>
      <c r="C86" s="114">
        <v>343</v>
      </c>
      <c r="D86" s="5">
        <f t="shared" si="35"/>
        <v>45820.75</v>
      </c>
      <c r="E86" s="2">
        <v>45820.75</v>
      </c>
      <c r="F86" s="2"/>
      <c r="G86" s="5">
        <f t="shared" si="41"/>
        <v>45820.75</v>
      </c>
      <c r="H86" s="2">
        <v>45820.75</v>
      </c>
      <c r="I86" s="2"/>
      <c r="J86" s="36"/>
      <c r="K86" s="36"/>
      <c r="L86" s="36"/>
    </row>
    <row r="87" spans="1:12" ht="75" x14ac:dyDescent="0.25">
      <c r="A87" s="110" t="s">
        <v>40</v>
      </c>
      <c r="B87" s="114">
        <v>244</v>
      </c>
      <c r="C87" s="114">
        <v>344</v>
      </c>
      <c r="D87" s="5">
        <f t="shared" si="35"/>
        <v>0</v>
      </c>
      <c r="E87" s="2"/>
      <c r="F87" s="2"/>
      <c r="G87" s="5">
        <f t="shared" si="41"/>
        <v>0</v>
      </c>
      <c r="H87" s="2"/>
      <c r="I87" s="2"/>
      <c r="J87" s="36"/>
      <c r="K87" s="36"/>
      <c r="L87" s="36"/>
    </row>
    <row r="88" spans="1:12" ht="56.25" x14ac:dyDescent="0.25">
      <c r="A88" s="110" t="s">
        <v>41</v>
      </c>
      <c r="B88" s="114">
        <v>244</v>
      </c>
      <c r="C88" s="114">
        <v>345</v>
      </c>
      <c r="D88" s="5">
        <f t="shared" si="35"/>
        <v>0</v>
      </c>
      <c r="E88" s="2"/>
      <c r="F88" s="2"/>
      <c r="G88" s="5">
        <f t="shared" si="41"/>
        <v>0</v>
      </c>
      <c r="H88" s="2"/>
      <c r="I88" s="2"/>
      <c r="J88" s="36"/>
      <c r="K88" s="36"/>
      <c r="L88" s="36"/>
    </row>
    <row r="89" spans="1:12" ht="36.75" customHeight="1" x14ac:dyDescent="0.25">
      <c r="A89" s="110" t="s">
        <v>42</v>
      </c>
      <c r="B89" s="114">
        <v>244</v>
      </c>
      <c r="C89" s="114">
        <v>346</v>
      </c>
      <c r="D89" s="5">
        <f t="shared" si="35"/>
        <v>1347250.42</v>
      </c>
      <c r="E89" s="2">
        <v>1347250.42</v>
      </c>
      <c r="F89" s="2"/>
      <c r="G89" s="5">
        <f t="shared" si="41"/>
        <v>1347250.42</v>
      </c>
      <c r="H89" s="2">
        <v>1347250.42</v>
      </c>
      <c r="I89" s="2"/>
      <c r="J89" s="36"/>
      <c r="K89" s="36"/>
      <c r="L89" s="36"/>
    </row>
    <row r="90" spans="1:12" ht="114" customHeight="1" x14ac:dyDescent="0.25">
      <c r="A90" s="151" t="s">
        <v>356</v>
      </c>
      <c r="B90" s="152">
        <v>244</v>
      </c>
      <c r="C90" s="152">
        <v>347</v>
      </c>
      <c r="D90" s="5">
        <v>0</v>
      </c>
      <c r="E90" s="2"/>
      <c r="F90" s="2"/>
      <c r="G90" s="5">
        <v>0</v>
      </c>
      <c r="H90" s="2"/>
      <c r="I90" s="2"/>
      <c r="J90" s="36"/>
      <c r="K90" s="36"/>
      <c r="L90" s="36"/>
    </row>
    <row r="91" spans="1:12" ht="112.5" x14ac:dyDescent="0.25">
      <c r="A91" s="110" t="s">
        <v>43</v>
      </c>
      <c r="B91" s="114">
        <v>244</v>
      </c>
      <c r="C91" s="114">
        <v>349</v>
      </c>
      <c r="D91" s="5">
        <f t="shared" si="35"/>
        <v>0</v>
      </c>
      <c r="E91" s="2"/>
      <c r="F91" s="2"/>
      <c r="G91" s="5">
        <f t="shared" si="41"/>
        <v>0</v>
      </c>
      <c r="H91" s="2"/>
      <c r="I91" s="2"/>
      <c r="J91" s="36"/>
      <c r="K91" s="36"/>
      <c r="L91" s="36"/>
    </row>
    <row r="92" spans="1:12" ht="56.25" x14ac:dyDescent="0.25">
      <c r="A92" s="110" t="s">
        <v>67</v>
      </c>
      <c r="B92" s="114" t="s">
        <v>5</v>
      </c>
      <c r="C92" s="114" t="s">
        <v>5</v>
      </c>
      <c r="D92" s="5">
        <f t="shared" si="35"/>
        <v>0</v>
      </c>
      <c r="E92" s="2">
        <f t="shared" ref="E92" si="42">E94+E95+E96</f>
        <v>0</v>
      </c>
      <c r="F92" s="2">
        <f t="shared" ref="F92" si="43">F94+F95+F96</f>
        <v>0</v>
      </c>
      <c r="G92" s="5">
        <f t="shared" si="41"/>
        <v>0</v>
      </c>
      <c r="H92" s="2">
        <f t="shared" ref="H92" si="44">H94+H95+H96</f>
        <v>0</v>
      </c>
      <c r="I92" s="2">
        <f t="shared" ref="I92" si="45">I94+I95+I96</f>
        <v>0</v>
      </c>
      <c r="J92" s="36"/>
      <c r="K92" s="36"/>
      <c r="L92" s="36"/>
    </row>
    <row r="93" spans="1:12" ht="18.600000000000001" customHeight="1" x14ac:dyDescent="0.25">
      <c r="A93" s="110" t="s">
        <v>6</v>
      </c>
      <c r="B93" s="114"/>
      <c r="C93" s="114"/>
      <c r="D93" s="5"/>
      <c r="E93" s="2"/>
      <c r="F93" s="2"/>
      <c r="G93" s="5"/>
      <c r="H93" s="2"/>
      <c r="I93" s="2"/>
      <c r="J93" s="36"/>
      <c r="K93" s="36"/>
      <c r="L93" s="36"/>
    </row>
    <row r="94" spans="1:12" ht="18.75" x14ac:dyDescent="0.25">
      <c r="A94" s="110" t="s">
        <v>193</v>
      </c>
      <c r="B94" s="114">
        <v>180</v>
      </c>
      <c r="C94" s="114" t="s">
        <v>5</v>
      </c>
      <c r="D94" s="5">
        <f t="shared" si="35"/>
        <v>0</v>
      </c>
      <c r="E94" s="2"/>
      <c r="F94" s="2"/>
      <c r="G94" s="5">
        <f t="shared" ref="G94:G96" si="46">H94+I94</f>
        <v>0</v>
      </c>
      <c r="H94" s="2"/>
      <c r="I94" s="2"/>
      <c r="J94" s="36"/>
      <c r="K94" s="36"/>
      <c r="L94" s="36"/>
    </row>
    <row r="95" spans="1:12" ht="56.25" x14ac:dyDescent="0.25">
      <c r="A95" s="110" t="s">
        <v>194</v>
      </c>
      <c r="B95" s="114">
        <v>180</v>
      </c>
      <c r="C95" s="114" t="s">
        <v>5</v>
      </c>
      <c r="D95" s="5">
        <f t="shared" si="35"/>
        <v>0</v>
      </c>
      <c r="E95" s="2"/>
      <c r="F95" s="2"/>
      <c r="G95" s="5">
        <f t="shared" si="46"/>
        <v>0</v>
      </c>
      <c r="H95" s="2"/>
      <c r="I95" s="2"/>
      <c r="J95" s="36"/>
      <c r="K95" s="36"/>
      <c r="L95" s="36"/>
    </row>
    <row r="96" spans="1:12" ht="57" thickBot="1" x14ac:dyDescent="0.3">
      <c r="A96" s="32" t="s">
        <v>195</v>
      </c>
      <c r="B96" s="33">
        <v>180</v>
      </c>
      <c r="C96" s="33" t="s">
        <v>5</v>
      </c>
      <c r="D96" s="34">
        <f t="shared" si="35"/>
        <v>0</v>
      </c>
      <c r="E96" s="35"/>
      <c r="F96" s="35"/>
      <c r="G96" s="34">
        <f t="shared" si="46"/>
        <v>0</v>
      </c>
      <c r="H96" s="35"/>
      <c r="I96" s="35"/>
      <c r="J96" s="36"/>
      <c r="K96" s="36"/>
      <c r="L96" s="36"/>
    </row>
    <row r="97" spans="1:16" ht="18.75" x14ac:dyDescent="0.25">
      <c r="A97" s="15"/>
      <c r="B97" s="19"/>
      <c r="C97" s="19"/>
      <c r="D97" s="36"/>
      <c r="E97" s="36"/>
      <c r="F97" s="36"/>
    </row>
    <row r="98" spans="1:16" x14ac:dyDescent="0.25">
      <c r="A98" s="11"/>
    </row>
    <row r="99" spans="1:16" ht="37.5" x14ac:dyDescent="0.3">
      <c r="A99" s="29" t="s">
        <v>52</v>
      </c>
      <c r="B99" s="162"/>
      <c r="C99" s="162"/>
      <c r="D99" s="10"/>
      <c r="E99" s="162" t="s">
        <v>294</v>
      </c>
      <c r="F99" s="162"/>
    </row>
    <row r="100" spans="1:16" ht="18.75" x14ac:dyDescent="0.3">
      <c r="A100" s="29"/>
      <c r="B100" s="161" t="s">
        <v>53</v>
      </c>
      <c r="C100" s="161"/>
      <c r="D100" s="10"/>
      <c r="E100" s="161" t="s">
        <v>54</v>
      </c>
      <c r="F100" s="161"/>
    </row>
    <row r="101" spans="1:16" ht="18.75" x14ac:dyDescent="0.3">
      <c r="A101" s="29"/>
      <c r="B101" s="10"/>
      <c r="C101" s="10"/>
      <c r="D101" s="10"/>
      <c r="E101" s="10"/>
      <c r="F101" s="10"/>
    </row>
    <row r="102" spans="1:16" ht="37.5" x14ac:dyDescent="0.3">
      <c r="A102" s="29" t="s">
        <v>55</v>
      </c>
      <c r="B102" s="162"/>
      <c r="C102" s="162"/>
      <c r="D102" s="10"/>
      <c r="E102" s="162" t="s">
        <v>295</v>
      </c>
      <c r="F102" s="162"/>
    </row>
    <row r="103" spans="1:16" ht="18.75" x14ac:dyDescent="0.3">
      <c r="A103" s="29"/>
      <c r="B103" s="161" t="s">
        <v>53</v>
      </c>
      <c r="C103" s="161"/>
      <c r="D103" s="10"/>
      <c r="E103" s="161" t="s">
        <v>54</v>
      </c>
      <c r="F103" s="161"/>
    </row>
    <row r="104" spans="1:16" ht="18.75" x14ac:dyDescent="0.3">
      <c r="A104" s="29"/>
      <c r="B104" s="111"/>
      <c r="C104" s="111"/>
      <c r="D104" s="10"/>
      <c r="E104" s="111"/>
      <c r="F104" s="111"/>
    </row>
    <row r="105" spans="1:16" ht="18.75" x14ac:dyDescent="0.3">
      <c r="A105" s="29" t="s">
        <v>56</v>
      </c>
      <c r="B105" s="162"/>
      <c r="C105" s="162"/>
      <c r="D105" s="10"/>
      <c r="E105" s="162" t="s">
        <v>296</v>
      </c>
      <c r="F105" s="162"/>
    </row>
    <row r="106" spans="1:16" ht="18.75" x14ac:dyDescent="0.3">
      <c r="A106" s="29"/>
      <c r="B106" s="161" t="s">
        <v>53</v>
      </c>
      <c r="C106" s="161"/>
      <c r="D106" s="10"/>
      <c r="E106" s="161" t="s">
        <v>54</v>
      </c>
      <c r="F106" s="161"/>
    </row>
    <row r="107" spans="1:16" ht="18.75" x14ac:dyDescent="0.3">
      <c r="A107" s="29" t="s">
        <v>57</v>
      </c>
      <c r="B107" s="10"/>
      <c r="C107" s="10"/>
      <c r="D107" s="10"/>
      <c r="E107" s="10"/>
      <c r="F107" s="10"/>
    </row>
    <row r="108" spans="1:16" ht="18.75" x14ac:dyDescent="0.3">
      <c r="A108" s="160" t="s">
        <v>44</v>
      </c>
      <c r="B108" s="160"/>
      <c r="C108" s="10"/>
      <c r="D108" s="10"/>
      <c r="E108" s="10"/>
      <c r="F108" s="10"/>
    </row>
    <row r="109" spans="1:16" ht="18.75" x14ac:dyDescent="0.25">
      <c r="A109" s="254" t="s">
        <v>191</v>
      </c>
      <c r="B109" s="254"/>
      <c r="C109" s="254"/>
      <c r="D109" s="254"/>
      <c r="E109" s="254"/>
      <c r="F109" s="254"/>
      <c r="G109" s="254"/>
      <c r="H109" s="254"/>
      <c r="I109" s="254"/>
      <c r="K109" s="253"/>
      <c r="L109" s="253"/>
      <c r="M109" s="253"/>
      <c r="N109" s="253"/>
      <c r="O109" s="253"/>
      <c r="P109" s="253"/>
    </row>
    <row r="110" spans="1:16" ht="112.5" x14ac:dyDescent="0.25">
      <c r="A110" s="54" t="s">
        <v>69</v>
      </c>
      <c r="B110" s="58" t="s">
        <v>5</v>
      </c>
      <c r="C110" s="58" t="s">
        <v>5</v>
      </c>
      <c r="D110" s="5">
        <f t="shared" ref="D110:D111" si="47">E110+F110</f>
        <v>0</v>
      </c>
      <c r="E110" s="2"/>
      <c r="F110" s="4"/>
      <c r="G110" s="5">
        <f t="shared" ref="G110:G111" si="48">H110+I110</f>
        <v>0</v>
      </c>
      <c r="H110" s="2"/>
      <c r="I110" s="4"/>
      <c r="J110" s="36"/>
      <c r="K110" s="66"/>
      <c r="L110" s="66"/>
      <c r="M110" s="66"/>
      <c r="N110" s="66"/>
      <c r="O110" s="66"/>
      <c r="P110" s="66"/>
    </row>
    <row r="111" spans="1:16" ht="18.75" x14ac:dyDescent="0.25">
      <c r="A111" s="54" t="s">
        <v>7</v>
      </c>
      <c r="B111" s="58" t="s">
        <v>5</v>
      </c>
      <c r="C111" s="58">
        <v>900</v>
      </c>
      <c r="D111" s="5">
        <f t="shared" si="47"/>
        <v>2525835.39</v>
      </c>
      <c r="E111" s="2">
        <f>E114+E143+E158+E187</f>
        <v>2525835.39</v>
      </c>
      <c r="F111" s="2">
        <f>F114+F143</f>
        <v>0</v>
      </c>
      <c r="G111" s="5">
        <f t="shared" si="48"/>
        <v>2539526.79</v>
      </c>
      <c r="H111" s="2">
        <f>H114+H143+H158+H187</f>
        <v>2539526.79</v>
      </c>
      <c r="I111" s="2">
        <f>I114+I143</f>
        <v>0</v>
      </c>
      <c r="J111" s="36"/>
      <c r="K111" s="67"/>
      <c r="L111" s="67"/>
      <c r="M111" s="67"/>
      <c r="N111" s="67"/>
      <c r="O111" s="67"/>
      <c r="P111" s="67"/>
    </row>
    <row r="112" spans="1:16" ht="18.75" x14ac:dyDescent="0.25">
      <c r="A112" s="54" t="s">
        <v>6</v>
      </c>
      <c r="B112" s="58"/>
      <c r="C112" s="58"/>
      <c r="D112" s="5"/>
      <c r="E112" s="2"/>
      <c r="F112" s="4"/>
      <c r="G112" s="5"/>
      <c r="H112" s="2"/>
      <c r="I112" s="4"/>
      <c r="J112" s="36"/>
      <c r="K112" s="36"/>
      <c r="L112" s="36"/>
    </row>
    <row r="113" spans="1:12" ht="17.45" customHeight="1" x14ac:dyDescent="0.25">
      <c r="A113" s="255" t="s">
        <v>199</v>
      </c>
      <c r="B113" s="256"/>
      <c r="C113" s="256"/>
      <c r="D113" s="256"/>
      <c r="E113" s="256"/>
      <c r="F113" s="256"/>
      <c r="G113" s="256"/>
      <c r="H113" s="256"/>
      <c r="I113" s="256"/>
      <c r="J113" s="71"/>
      <c r="K113" s="71"/>
      <c r="L113" s="71"/>
    </row>
    <row r="114" spans="1:12" ht="18.75" x14ac:dyDescent="0.25">
      <c r="A114" s="54" t="s">
        <v>8</v>
      </c>
      <c r="B114" s="58" t="s">
        <v>5</v>
      </c>
      <c r="C114" s="58">
        <v>200</v>
      </c>
      <c r="D114" s="5">
        <f t="shared" ref="D114:D147" si="49">E114+F114</f>
        <v>0</v>
      </c>
      <c r="E114" s="2">
        <f>E116+E119+E139</f>
        <v>0</v>
      </c>
      <c r="F114" s="2">
        <f>F116+F119+F139</f>
        <v>0</v>
      </c>
      <c r="G114" s="5">
        <f t="shared" ref="G114" si="50">H114+I114</f>
        <v>0</v>
      </c>
      <c r="H114" s="2">
        <f>H116+H119+H139</f>
        <v>0</v>
      </c>
      <c r="I114" s="2">
        <f>I116+I119+I139</f>
        <v>0</v>
      </c>
      <c r="J114" s="36"/>
      <c r="K114" s="36"/>
      <c r="L114" s="36"/>
    </row>
    <row r="115" spans="1:12" ht="18.75" x14ac:dyDescent="0.25">
      <c r="A115" s="54" t="s">
        <v>9</v>
      </c>
      <c r="B115" s="58"/>
      <c r="C115" s="58"/>
      <c r="D115" s="5"/>
      <c r="E115" s="2"/>
      <c r="F115" s="2"/>
      <c r="G115" s="5"/>
      <c r="H115" s="2"/>
      <c r="I115" s="2"/>
      <c r="J115" s="36"/>
      <c r="K115" s="36"/>
      <c r="L115" s="36"/>
    </row>
    <row r="116" spans="1:12" ht="75" x14ac:dyDescent="0.25">
      <c r="A116" s="54" t="s">
        <v>10</v>
      </c>
      <c r="B116" s="58" t="s">
        <v>5</v>
      </c>
      <c r="C116" s="58">
        <v>210</v>
      </c>
      <c r="D116" s="5">
        <f t="shared" si="49"/>
        <v>0</v>
      </c>
      <c r="E116" s="2">
        <f>E118</f>
        <v>0</v>
      </c>
      <c r="F116" s="2">
        <f>F118</f>
        <v>0</v>
      </c>
      <c r="G116" s="5">
        <f t="shared" ref="G116" si="51">H116+I116</f>
        <v>0</v>
      </c>
      <c r="H116" s="2">
        <f>H118</f>
        <v>0</v>
      </c>
      <c r="I116" s="2">
        <f>I118</f>
        <v>0</v>
      </c>
      <c r="J116" s="36"/>
      <c r="K116" s="36"/>
      <c r="L116" s="36"/>
    </row>
    <row r="117" spans="1:12" ht="18.75" x14ac:dyDescent="0.25">
      <c r="A117" s="54" t="s">
        <v>9</v>
      </c>
      <c r="B117" s="58"/>
      <c r="C117" s="58"/>
      <c r="D117" s="5"/>
      <c r="E117" s="2"/>
      <c r="F117" s="2"/>
      <c r="G117" s="5"/>
      <c r="H117" s="2"/>
      <c r="I117" s="2"/>
      <c r="J117" s="36"/>
      <c r="K117" s="36"/>
      <c r="L117" s="36"/>
    </row>
    <row r="118" spans="1:12" ht="93.75" x14ac:dyDescent="0.25">
      <c r="A118" s="54" t="s">
        <v>200</v>
      </c>
      <c r="B118" s="58">
        <v>244</v>
      </c>
      <c r="C118" s="58">
        <v>214</v>
      </c>
      <c r="D118" s="5">
        <f>E118+F118</f>
        <v>0</v>
      </c>
      <c r="E118" s="2"/>
      <c r="F118" s="2"/>
      <c r="G118" s="5">
        <f>H118+I118</f>
        <v>0</v>
      </c>
      <c r="H118" s="2"/>
      <c r="I118" s="2"/>
      <c r="J118" s="36"/>
      <c r="K118" s="36"/>
      <c r="L118" s="36"/>
    </row>
    <row r="119" spans="1:12" ht="37.5" x14ac:dyDescent="0.25">
      <c r="A119" s="54" t="s">
        <v>14</v>
      </c>
      <c r="B119" s="58" t="s">
        <v>5</v>
      </c>
      <c r="C119" s="58">
        <v>220</v>
      </c>
      <c r="D119" s="5">
        <f t="shared" si="49"/>
        <v>0</v>
      </c>
      <c r="E119" s="2">
        <f>E121+E122+E123+E130+E131+E134+E137</f>
        <v>0</v>
      </c>
      <c r="F119" s="2">
        <f>F121+F122+F123+F130+F131+F134+F137</f>
        <v>0</v>
      </c>
      <c r="G119" s="5">
        <f t="shared" ref="G119" si="52">H119+I119</f>
        <v>0</v>
      </c>
      <c r="H119" s="2">
        <f>H121+H122+H123+H130+H131+H134+H137</f>
        <v>0</v>
      </c>
      <c r="I119" s="2">
        <f>I121+I122+I123+I130+I131+I134+I137</f>
        <v>0</v>
      </c>
      <c r="J119" s="36"/>
      <c r="K119" s="36"/>
      <c r="L119" s="36"/>
    </row>
    <row r="120" spans="1:12" ht="18.75" x14ac:dyDescent="0.25">
      <c r="A120" s="54" t="s">
        <v>9</v>
      </c>
      <c r="B120" s="58"/>
      <c r="C120" s="58"/>
      <c r="D120" s="5"/>
      <c r="E120" s="2"/>
      <c r="F120" s="2"/>
      <c r="G120" s="5"/>
      <c r="H120" s="2"/>
      <c r="I120" s="2"/>
      <c r="J120" s="36"/>
      <c r="K120" s="36"/>
      <c r="L120" s="36"/>
    </row>
    <row r="121" spans="1:12" ht="18.75" x14ac:dyDescent="0.25">
      <c r="A121" s="54" t="s">
        <v>15</v>
      </c>
      <c r="B121" s="58">
        <v>244</v>
      </c>
      <c r="C121" s="58">
        <v>221</v>
      </c>
      <c r="D121" s="5">
        <f t="shared" si="49"/>
        <v>0</v>
      </c>
      <c r="E121" s="2"/>
      <c r="F121" s="2"/>
      <c r="G121" s="5">
        <f t="shared" ref="G121:G123" si="53">H121+I121</f>
        <v>0</v>
      </c>
      <c r="H121" s="2"/>
      <c r="I121" s="2"/>
      <c r="J121" s="36"/>
      <c r="K121" s="36"/>
      <c r="L121" s="36"/>
    </row>
    <row r="122" spans="1:12" ht="37.5" x14ac:dyDescent="0.25">
      <c r="A122" s="54" t="s">
        <v>16</v>
      </c>
      <c r="B122" s="58">
        <v>244</v>
      </c>
      <c r="C122" s="58">
        <v>222</v>
      </c>
      <c r="D122" s="5">
        <f t="shared" si="49"/>
        <v>0</v>
      </c>
      <c r="E122" s="2"/>
      <c r="F122" s="2"/>
      <c r="G122" s="5">
        <f t="shared" si="53"/>
        <v>0</v>
      </c>
      <c r="H122" s="2"/>
      <c r="I122" s="2"/>
      <c r="J122" s="36"/>
      <c r="K122" s="36"/>
      <c r="L122" s="36"/>
    </row>
    <row r="123" spans="1:12" ht="37.5" x14ac:dyDescent="0.25">
      <c r="A123" s="54" t="s">
        <v>17</v>
      </c>
      <c r="B123" s="58" t="s">
        <v>5</v>
      </c>
      <c r="C123" s="58">
        <v>223</v>
      </c>
      <c r="D123" s="5">
        <f t="shared" si="49"/>
        <v>0</v>
      </c>
      <c r="E123" s="2">
        <f t="shared" ref="E123:F123" si="54">E125+E126+E127+E128+E129</f>
        <v>0</v>
      </c>
      <c r="F123" s="2">
        <f t="shared" si="54"/>
        <v>0</v>
      </c>
      <c r="G123" s="5">
        <f t="shared" si="53"/>
        <v>0</v>
      </c>
      <c r="H123" s="2">
        <f t="shared" ref="H123:I123" si="55">H125+H126+H127+H128+H129</f>
        <v>0</v>
      </c>
      <c r="I123" s="2">
        <f t="shared" si="55"/>
        <v>0</v>
      </c>
      <c r="J123" s="36"/>
      <c r="K123" s="36"/>
      <c r="L123" s="36"/>
    </row>
    <row r="124" spans="1:12" ht="18.75" x14ac:dyDescent="0.25">
      <c r="A124" s="54" t="s">
        <v>6</v>
      </c>
      <c r="B124" s="58"/>
      <c r="C124" s="58"/>
      <c r="D124" s="5"/>
      <c r="E124" s="2"/>
      <c r="F124" s="2"/>
      <c r="G124" s="5"/>
      <c r="H124" s="2"/>
      <c r="I124" s="2"/>
      <c r="J124" s="36"/>
      <c r="K124" s="36"/>
      <c r="L124" s="36"/>
    </row>
    <row r="125" spans="1:12" ht="56.25" x14ac:dyDescent="0.25">
      <c r="A125" s="54" t="s">
        <v>18</v>
      </c>
      <c r="B125" s="58">
        <v>244</v>
      </c>
      <c r="C125" s="58">
        <v>223</v>
      </c>
      <c r="D125" s="5">
        <f t="shared" si="49"/>
        <v>0</v>
      </c>
      <c r="E125" s="2"/>
      <c r="F125" s="2"/>
      <c r="G125" s="5">
        <f t="shared" ref="G125:G130" si="56">H125+I125</f>
        <v>0</v>
      </c>
      <c r="H125" s="2"/>
      <c r="I125" s="2"/>
      <c r="J125" s="36"/>
      <c r="K125" s="36"/>
      <c r="L125" s="36"/>
    </row>
    <row r="126" spans="1:12" ht="37.5" x14ac:dyDescent="0.25">
      <c r="A126" s="54" t="s">
        <v>19</v>
      </c>
      <c r="B126" s="58">
        <v>244</v>
      </c>
      <c r="C126" s="58">
        <v>223</v>
      </c>
      <c r="D126" s="5">
        <f t="shared" si="49"/>
        <v>0</v>
      </c>
      <c r="E126" s="2"/>
      <c r="F126" s="2"/>
      <c r="G126" s="5">
        <f t="shared" si="56"/>
        <v>0</v>
      </c>
      <c r="H126" s="2"/>
      <c r="I126" s="2"/>
      <c r="J126" s="36"/>
      <c r="K126" s="36"/>
      <c r="L126" s="36"/>
    </row>
    <row r="127" spans="1:12" ht="75" x14ac:dyDescent="0.25">
      <c r="A127" s="54" t="s">
        <v>20</v>
      </c>
      <c r="B127" s="58">
        <v>244</v>
      </c>
      <c r="C127" s="58">
        <v>223</v>
      </c>
      <c r="D127" s="5">
        <f t="shared" si="49"/>
        <v>0</v>
      </c>
      <c r="E127" s="2"/>
      <c r="F127" s="2"/>
      <c r="G127" s="5">
        <f t="shared" si="56"/>
        <v>0</v>
      </c>
      <c r="H127" s="2"/>
      <c r="I127" s="2"/>
      <c r="J127" s="36"/>
      <c r="K127" s="36"/>
      <c r="L127" s="36"/>
    </row>
    <row r="128" spans="1:12" ht="75" x14ac:dyDescent="0.25">
      <c r="A128" s="54" t="s">
        <v>21</v>
      </c>
      <c r="B128" s="58">
        <v>244</v>
      </c>
      <c r="C128" s="58">
        <v>223</v>
      </c>
      <c r="D128" s="5">
        <f t="shared" si="49"/>
        <v>0</v>
      </c>
      <c r="E128" s="2"/>
      <c r="F128" s="2"/>
      <c r="G128" s="5">
        <f t="shared" si="56"/>
        <v>0</v>
      </c>
      <c r="H128" s="2"/>
      <c r="I128" s="2"/>
      <c r="J128" s="36"/>
      <c r="K128" s="36"/>
      <c r="L128" s="36"/>
    </row>
    <row r="129" spans="1:12" ht="56.25" x14ac:dyDescent="0.25">
      <c r="A129" s="54" t="s">
        <v>22</v>
      </c>
      <c r="B129" s="58">
        <v>244</v>
      </c>
      <c r="C129" s="58">
        <v>223</v>
      </c>
      <c r="D129" s="5">
        <f t="shared" si="49"/>
        <v>0</v>
      </c>
      <c r="E129" s="2"/>
      <c r="F129" s="2"/>
      <c r="G129" s="5">
        <f t="shared" si="56"/>
        <v>0</v>
      </c>
      <c r="H129" s="2"/>
      <c r="I129" s="2"/>
      <c r="J129" s="36"/>
      <c r="K129" s="36"/>
      <c r="L129" s="36"/>
    </row>
    <row r="130" spans="1:12" ht="168.75" x14ac:dyDescent="0.25">
      <c r="A130" s="54" t="s">
        <v>23</v>
      </c>
      <c r="B130" s="58">
        <v>244</v>
      </c>
      <c r="C130" s="58">
        <v>224</v>
      </c>
      <c r="D130" s="5">
        <f t="shared" si="49"/>
        <v>0</v>
      </c>
      <c r="E130" s="2"/>
      <c r="F130" s="2"/>
      <c r="G130" s="5">
        <f t="shared" si="56"/>
        <v>0</v>
      </c>
      <c r="H130" s="2"/>
      <c r="I130" s="2"/>
      <c r="J130" s="36"/>
      <c r="K130" s="36"/>
      <c r="L130" s="36"/>
    </row>
    <row r="131" spans="1:12" ht="56.25" x14ac:dyDescent="0.25">
      <c r="A131" s="54" t="s">
        <v>24</v>
      </c>
      <c r="B131" s="58" t="s">
        <v>5</v>
      </c>
      <c r="C131" s="58">
        <v>225</v>
      </c>
      <c r="D131" s="2">
        <f t="shared" ref="D131:F131" si="57">D132+D133</f>
        <v>0</v>
      </c>
      <c r="E131" s="2">
        <f>E132+E133</f>
        <v>0</v>
      </c>
      <c r="F131" s="2">
        <f t="shared" si="57"/>
        <v>0</v>
      </c>
      <c r="G131" s="2">
        <f t="shared" ref="G131" si="58">G132+G133</f>
        <v>0</v>
      </c>
      <c r="H131" s="2">
        <f>H132+H133</f>
        <v>0</v>
      </c>
      <c r="I131" s="2">
        <f t="shared" ref="I131" si="59">I132+I133</f>
        <v>0</v>
      </c>
      <c r="J131" s="36"/>
      <c r="K131" s="36"/>
      <c r="L131" s="36"/>
    </row>
    <row r="132" spans="1:12" ht="18.75" x14ac:dyDescent="0.25">
      <c r="A132" s="159" t="s">
        <v>6</v>
      </c>
      <c r="B132" s="58">
        <v>243</v>
      </c>
      <c r="C132" s="58">
        <v>225</v>
      </c>
      <c r="D132" s="5">
        <f t="shared" si="49"/>
        <v>0</v>
      </c>
      <c r="E132" s="2"/>
      <c r="F132" s="2"/>
      <c r="G132" s="5">
        <f t="shared" ref="G132:G143" si="60">H132+I132</f>
        <v>0</v>
      </c>
      <c r="H132" s="2"/>
      <c r="I132" s="2"/>
      <c r="J132" s="36"/>
      <c r="K132" s="36"/>
      <c r="L132" s="36"/>
    </row>
    <row r="133" spans="1:12" ht="18.75" x14ac:dyDescent="0.25">
      <c r="A133" s="159"/>
      <c r="B133" s="58">
        <v>244</v>
      </c>
      <c r="C133" s="58">
        <v>225</v>
      </c>
      <c r="D133" s="5">
        <f t="shared" si="49"/>
        <v>0</v>
      </c>
      <c r="E133" s="2"/>
      <c r="F133" s="2"/>
      <c r="G133" s="5">
        <f t="shared" si="60"/>
        <v>0</v>
      </c>
      <c r="H133" s="2"/>
      <c r="I133" s="2"/>
      <c r="J133" s="36"/>
      <c r="K133" s="36"/>
      <c r="L133" s="36"/>
    </row>
    <row r="134" spans="1:12" ht="37.5" x14ac:dyDescent="0.25">
      <c r="A134" s="54" t="s">
        <v>58</v>
      </c>
      <c r="B134" s="58" t="s">
        <v>5</v>
      </c>
      <c r="C134" s="58">
        <v>226</v>
      </c>
      <c r="D134" s="5">
        <f t="shared" si="49"/>
        <v>0</v>
      </c>
      <c r="E134" s="2">
        <f>E135+E136</f>
        <v>0</v>
      </c>
      <c r="F134" s="2">
        <f>F135+F136</f>
        <v>0</v>
      </c>
      <c r="G134" s="5">
        <f t="shared" si="60"/>
        <v>0</v>
      </c>
      <c r="H134" s="2">
        <f>H135+H136</f>
        <v>0</v>
      </c>
      <c r="I134" s="2">
        <f>I135+I136</f>
        <v>0</v>
      </c>
      <c r="J134" s="36"/>
      <c r="K134" s="36"/>
      <c r="L134" s="36"/>
    </row>
    <row r="135" spans="1:12" ht="18.75" x14ac:dyDescent="0.25">
      <c r="A135" s="159" t="s">
        <v>6</v>
      </c>
      <c r="B135" s="58">
        <v>243</v>
      </c>
      <c r="C135" s="58">
        <v>226</v>
      </c>
      <c r="D135" s="5">
        <f t="shared" si="49"/>
        <v>0</v>
      </c>
      <c r="E135" s="2"/>
      <c r="F135" s="2"/>
      <c r="G135" s="5">
        <f t="shared" si="60"/>
        <v>0</v>
      </c>
      <c r="H135" s="2"/>
      <c r="I135" s="2"/>
      <c r="J135" s="36"/>
      <c r="K135" s="36"/>
      <c r="L135" s="36"/>
    </row>
    <row r="136" spans="1:12" ht="18.75" x14ac:dyDescent="0.25">
      <c r="A136" s="159"/>
      <c r="B136" s="58">
        <v>244</v>
      </c>
      <c r="C136" s="58">
        <v>226</v>
      </c>
      <c r="D136" s="5">
        <f t="shared" si="49"/>
        <v>0</v>
      </c>
      <c r="E136" s="2"/>
      <c r="F136" s="2"/>
      <c r="G136" s="5">
        <f t="shared" si="60"/>
        <v>0</v>
      </c>
      <c r="H136" s="2"/>
      <c r="I136" s="2"/>
      <c r="J136" s="36"/>
      <c r="K136" s="36"/>
      <c r="L136" s="36"/>
    </row>
    <row r="137" spans="1:12" ht="18.75" x14ac:dyDescent="0.25">
      <c r="A137" s="54" t="s">
        <v>25</v>
      </c>
      <c r="B137" s="58">
        <v>244</v>
      </c>
      <c r="C137" s="58">
        <v>227</v>
      </c>
      <c r="D137" s="5">
        <f t="shared" si="49"/>
        <v>0</v>
      </c>
      <c r="E137" s="2"/>
      <c r="F137" s="2"/>
      <c r="G137" s="5">
        <f t="shared" si="60"/>
        <v>0</v>
      </c>
      <c r="H137" s="2"/>
      <c r="I137" s="2"/>
      <c r="J137" s="36"/>
      <c r="K137" s="36"/>
      <c r="L137" s="36"/>
    </row>
    <row r="138" spans="1:12" ht="57" customHeight="1" x14ac:dyDescent="0.25">
      <c r="A138" s="151" t="s">
        <v>355</v>
      </c>
      <c r="B138" s="152">
        <v>244</v>
      </c>
      <c r="C138" s="152">
        <v>228</v>
      </c>
      <c r="D138" s="5">
        <v>0</v>
      </c>
      <c r="E138" s="2"/>
      <c r="F138" s="2"/>
      <c r="G138" s="5">
        <v>0</v>
      </c>
      <c r="H138" s="2"/>
      <c r="I138" s="2"/>
      <c r="J138" s="36"/>
      <c r="K138" s="36"/>
      <c r="L138" s="36"/>
    </row>
    <row r="139" spans="1:12" ht="18.75" x14ac:dyDescent="0.25">
      <c r="A139" s="54" t="s">
        <v>30</v>
      </c>
      <c r="B139" s="58" t="s">
        <v>5</v>
      </c>
      <c r="C139" s="58">
        <v>290</v>
      </c>
      <c r="D139" s="5">
        <f t="shared" si="49"/>
        <v>0</v>
      </c>
      <c r="E139" s="2">
        <f>E141+E142</f>
        <v>0</v>
      </c>
      <c r="F139" s="2">
        <f>F141+F142</f>
        <v>0</v>
      </c>
      <c r="G139" s="5">
        <f t="shared" si="60"/>
        <v>0</v>
      </c>
      <c r="H139" s="2">
        <f>H141+H142</f>
        <v>0</v>
      </c>
      <c r="I139" s="2">
        <f>I141+I142</f>
        <v>0</v>
      </c>
      <c r="J139" s="36"/>
      <c r="K139" s="36"/>
      <c r="L139" s="36"/>
    </row>
    <row r="140" spans="1:12" ht="18.75" x14ac:dyDescent="0.25">
      <c r="A140" s="54" t="s">
        <v>9</v>
      </c>
      <c r="B140" s="58"/>
      <c r="C140" s="58"/>
      <c r="D140" s="5">
        <f t="shared" si="49"/>
        <v>0</v>
      </c>
      <c r="E140" s="2"/>
      <c r="F140" s="2"/>
      <c r="G140" s="5">
        <f t="shared" si="60"/>
        <v>0</v>
      </c>
      <c r="H140" s="2"/>
      <c r="I140" s="2"/>
      <c r="J140" s="36"/>
      <c r="K140" s="36"/>
      <c r="L140" s="36"/>
    </row>
    <row r="141" spans="1:12" ht="56.25" x14ac:dyDescent="0.25">
      <c r="A141" s="54" t="s">
        <v>34</v>
      </c>
      <c r="B141" s="58">
        <v>244</v>
      </c>
      <c r="C141" s="58">
        <v>296</v>
      </c>
      <c r="D141" s="5">
        <f t="shared" si="49"/>
        <v>0</v>
      </c>
      <c r="E141" s="2"/>
      <c r="F141" s="2"/>
      <c r="G141" s="5">
        <f t="shared" si="60"/>
        <v>0</v>
      </c>
      <c r="H141" s="2"/>
      <c r="I141" s="2"/>
      <c r="J141" s="36"/>
      <c r="K141" s="36"/>
      <c r="L141" s="36"/>
    </row>
    <row r="142" spans="1:12" ht="56.25" x14ac:dyDescent="0.25">
      <c r="A142" s="54" t="s">
        <v>35</v>
      </c>
      <c r="B142" s="58">
        <v>244</v>
      </c>
      <c r="C142" s="58">
        <v>297</v>
      </c>
      <c r="D142" s="5">
        <f t="shared" si="49"/>
        <v>0</v>
      </c>
      <c r="E142" s="2"/>
      <c r="F142" s="2"/>
      <c r="G142" s="5">
        <f t="shared" si="60"/>
        <v>0</v>
      </c>
      <c r="H142" s="2"/>
      <c r="I142" s="2"/>
      <c r="J142" s="36"/>
      <c r="K142" s="36"/>
      <c r="L142" s="36"/>
    </row>
    <row r="143" spans="1:12" ht="56.25" x14ac:dyDescent="0.25">
      <c r="A143" s="54" t="s">
        <v>59</v>
      </c>
      <c r="B143" s="58" t="s">
        <v>5</v>
      </c>
      <c r="C143" s="58">
        <v>300</v>
      </c>
      <c r="D143" s="5">
        <f t="shared" si="49"/>
        <v>0</v>
      </c>
      <c r="E143" s="2">
        <f>E145+E147+E146</f>
        <v>0</v>
      </c>
      <c r="F143" s="2">
        <f>F145+F147+F146</f>
        <v>0</v>
      </c>
      <c r="G143" s="5">
        <f t="shared" si="60"/>
        <v>0</v>
      </c>
      <c r="H143" s="2">
        <f>H145+H147+H146</f>
        <v>0</v>
      </c>
      <c r="I143" s="2">
        <f>I145+I147+I146</f>
        <v>0</v>
      </c>
      <c r="J143" s="36"/>
      <c r="K143" s="36"/>
      <c r="L143" s="36"/>
    </row>
    <row r="144" spans="1:12" ht="18.75" x14ac:dyDescent="0.25">
      <c r="A144" s="54" t="s">
        <v>9</v>
      </c>
      <c r="B144" s="58"/>
      <c r="C144" s="58"/>
      <c r="D144" s="5"/>
      <c r="E144" s="2"/>
      <c r="F144" s="2"/>
      <c r="G144" s="5"/>
      <c r="H144" s="2"/>
      <c r="I144" s="2"/>
      <c r="J144" s="36"/>
      <c r="K144" s="36"/>
      <c r="L144" s="36"/>
    </row>
    <row r="145" spans="1:12" ht="56.25" x14ac:dyDescent="0.25">
      <c r="A145" s="54" t="s">
        <v>36</v>
      </c>
      <c r="B145" s="58">
        <v>244</v>
      </c>
      <c r="C145" s="58">
        <v>310</v>
      </c>
      <c r="D145" s="5">
        <f t="shared" si="49"/>
        <v>0</v>
      </c>
      <c r="E145" s="2"/>
      <c r="F145" s="2"/>
      <c r="G145" s="5">
        <f t="shared" ref="G145:G147" si="61">H145+I145</f>
        <v>0</v>
      </c>
      <c r="H145" s="2"/>
      <c r="I145" s="2"/>
      <c r="J145" s="36"/>
      <c r="K145" s="36"/>
      <c r="L145" s="36"/>
    </row>
    <row r="146" spans="1:12" ht="75" x14ac:dyDescent="0.25">
      <c r="A146" s="54" t="s">
        <v>68</v>
      </c>
      <c r="B146" s="58">
        <v>244</v>
      </c>
      <c r="C146" s="58">
        <v>320</v>
      </c>
      <c r="D146" s="5">
        <f t="shared" si="49"/>
        <v>0</v>
      </c>
      <c r="E146" s="2"/>
      <c r="F146" s="2"/>
      <c r="G146" s="5">
        <f t="shared" si="61"/>
        <v>0</v>
      </c>
      <c r="H146" s="2"/>
      <c r="I146" s="2"/>
      <c r="J146" s="36"/>
      <c r="K146" s="36"/>
      <c r="L146" s="36"/>
    </row>
    <row r="147" spans="1:12" ht="75" x14ac:dyDescent="0.25">
      <c r="A147" s="54" t="s">
        <v>60</v>
      </c>
      <c r="B147" s="58" t="s">
        <v>5</v>
      </c>
      <c r="C147" s="58">
        <v>340</v>
      </c>
      <c r="D147" s="5">
        <f t="shared" si="49"/>
        <v>0</v>
      </c>
      <c r="E147" s="2">
        <f>E149+E150+E151+E152+E153+E154+E156</f>
        <v>0</v>
      </c>
      <c r="F147" s="2">
        <f>F149+F150+F151+F152+F153+F154+F156</f>
        <v>0</v>
      </c>
      <c r="G147" s="5">
        <f t="shared" si="61"/>
        <v>0</v>
      </c>
      <c r="H147" s="2">
        <f>H149+H150+H151+H152+H153+H154+H156</f>
        <v>0</v>
      </c>
      <c r="I147" s="2">
        <f>I149+I150+I151+I152+I153+I154+I156</f>
        <v>0</v>
      </c>
      <c r="J147" s="36"/>
      <c r="K147" s="36"/>
      <c r="L147" s="36"/>
    </row>
    <row r="148" spans="1:12" ht="18.75" x14ac:dyDescent="0.25">
      <c r="A148" s="54" t="s">
        <v>6</v>
      </c>
      <c r="B148" s="58"/>
      <c r="C148" s="58"/>
      <c r="D148" s="5"/>
      <c r="E148" s="2"/>
      <c r="F148" s="2"/>
      <c r="G148" s="5"/>
      <c r="H148" s="2"/>
      <c r="I148" s="2"/>
      <c r="J148" s="36"/>
      <c r="K148" s="36"/>
      <c r="L148" s="36"/>
    </row>
    <row r="149" spans="1:12" ht="131.25" x14ac:dyDescent="0.25">
      <c r="A149" s="54" t="s">
        <v>37</v>
      </c>
      <c r="B149" s="58">
        <v>244</v>
      </c>
      <c r="C149" s="58">
        <v>341</v>
      </c>
      <c r="D149" s="5">
        <f t="shared" ref="D149:D156" si="62">E149+F149</f>
        <v>0</v>
      </c>
      <c r="E149" s="2"/>
      <c r="F149" s="2"/>
      <c r="G149" s="5">
        <f t="shared" ref="G149:G156" si="63">H149+I149</f>
        <v>0</v>
      </c>
      <c r="H149" s="2"/>
      <c r="I149" s="2"/>
      <c r="J149" s="36"/>
      <c r="K149" s="36"/>
      <c r="L149" s="36"/>
    </row>
    <row r="150" spans="1:12" ht="56.25" x14ac:dyDescent="0.25">
      <c r="A150" s="54" t="s">
        <v>38</v>
      </c>
      <c r="B150" s="58">
        <v>244</v>
      </c>
      <c r="C150" s="58">
        <v>342</v>
      </c>
      <c r="D150" s="5">
        <f t="shared" si="62"/>
        <v>0</v>
      </c>
      <c r="E150" s="2"/>
      <c r="F150" s="2"/>
      <c r="G150" s="5">
        <f t="shared" si="63"/>
        <v>0</v>
      </c>
      <c r="H150" s="2"/>
      <c r="I150" s="2"/>
      <c r="J150" s="36"/>
      <c r="K150" s="36"/>
      <c r="L150" s="36"/>
    </row>
    <row r="151" spans="1:12" ht="75" x14ac:dyDescent="0.25">
      <c r="A151" s="54" t="s">
        <v>39</v>
      </c>
      <c r="B151" s="58">
        <v>244</v>
      </c>
      <c r="C151" s="58">
        <v>343</v>
      </c>
      <c r="D151" s="5">
        <f t="shared" si="62"/>
        <v>0</v>
      </c>
      <c r="E151" s="2"/>
      <c r="F151" s="2"/>
      <c r="G151" s="5">
        <f t="shared" si="63"/>
        <v>0</v>
      </c>
      <c r="H151" s="2"/>
      <c r="I151" s="2"/>
      <c r="J151" s="36"/>
      <c r="K151" s="36"/>
      <c r="L151" s="36"/>
    </row>
    <row r="152" spans="1:12" ht="75" x14ac:dyDescent="0.25">
      <c r="A152" s="54" t="s">
        <v>40</v>
      </c>
      <c r="B152" s="58">
        <v>244</v>
      </c>
      <c r="C152" s="58">
        <v>344</v>
      </c>
      <c r="D152" s="5">
        <f t="shared" si="62"/>
        <v>0</v>
      </c>
      <c r="E152" s="2"/>
      <c r="F152" s="2"/>
      <c r="G152" s="5">
        <f t="shared" si="63"/>
        <v>0</v>
      </c>
      <c r="H152" s="2"/>
      <c r="I152" s="2"/>
      <c r="J152" s="36"/>
      <c r="K152" s="36"/>
      <c r="L152" s="36"/>
    </row>
    <row r="153" spans="1:12" ht="56.25" x14ac:dyDescent="0.25">
      <c r="A153" s="54" t="s">
        <v>41</v>
      </c>
      <c r="B153" s="58">
        <v>244</v>
      </c>
      <c r="C153" s="58">
        <v>345</v>
      </c>
      <c r="D153" s="5">
        <f t="shared" si="62"/>
        <v>0</v>
      </c>
      <c r="E153" s="2"/>
      <c r="F153" s="2"/>
      <c r="G153" s="5">
        <f t="shared" si="63"/>
        <v>0</v>
      </c>
      <c r="H153" s="2"/>
      <c r="I153" s="2"/>
      <c r="J153" s="36"/>
      <c r="K153" s="36"/>
      <c r="L153" s="36"/>
    </row>
    <row r="154" spans="1:12" ht="75" x14ac:dyDescent="0.25">
      <c r="A154" s="54" t="s">
        <v>42</v>
      </c>
      <c r="B154" s="58">
        <v>244</v>
      </c>
      <c r="C154" s="58">
        <v>346</v>
      </c>
      <c r="D154" s="5">
        <f t="shared" si="62"/>
        <v>0</v>
      </c>
      <c r="E154" s="2"/>
      <c r="F154" s="2"/>
      <c r="G154" s="5">
        <f t="shared" si="63"/>
        <v>0</v>
      </c>
      <c r="H154" s="2"/>
      <c r="I154" s="2"/>
      <c r="J154" s="36"/>
      <c r="K154" s="36"/>
      <c r="L154" s="36"/>
    </row>
    <row r="155" spans="1:12" ht="114" customHeight="1" x14ac:dyDescent="0.25">
      <c r="A155" s="151" t="s">
        <v>356</v>
      </c>
      <c r="B155" s="152">
        <v>244</v>
      </c>
      <c r="C155" s="152">
        <v>347</v>
      </c>
      <c r="D155" s="5">
        <v>0</v>
      </c>
      <c r="E155" s="2"/>
      <c r="F155" s="2"/>
      <c r="G155" s="5">
        <v>0</v>
      </c>
      <c r="H155" s="2"/>
      <c r="I155" s="2"/>
      <c r="J155" s="36"/>
      <c r="K155" s="36"/>
      <c r="L155" s="36"/>
    </row>
    <row r="156" spans="1:12" ht="112.5" x14ac:dyDescent="0.25">
      <c r="A156" s="54" t="s">
        <v>43</v>
      </c>
      <c r="B156" s="58">
        <v>244</v>
      </c>
      <c r="C156" s="58">
        <v>349</v>
      </c>
      <c r="D156" s="5">
        <f t="shared" si="62"/>
        <v>0</v>
      </c>
      <c r="E156" s="2"/>
      <c r="F156" s="2"/>
      <c r="G156" s="5">
        <f t="shared" si="63"/>
        <v>0</v>
      </c>
      <c r="H156" s="2"/>
      <c r="I156" s="2"/>
      <c r="J156" s="36"/>
      <c r="K156" s="36"/>
      <c r="L156" s="36"/>
    </row>
    <row r="157" spans="1:12" ht="17.45" customHeight="1" x14ac:dyDescent="0.25">
      <c r="A157" s="255" t="s">
        <v>201</v>
      </c>
      <c r="B157" s="256"/>
      <c r="C157" s="256"/>
      <c r="D157" s="256"/>
      <c r="E157" s="256"/>
      <c r="F157" s="256"/>
      <c r="G157" s="256"/>
      <c r="H157" s="256"/>
      <c r="I157" s="256"/>
      <c r="J157" s="71"/>
      <c r="K157" s="71"/>
      <c r="L157" s="71"/>
    </row>
    <row r="158" spans="1:12" ht="18.75" x14ac:dyDescent="0.25">
      <c r="A158" s="54" t="s">
        <v>8</v>
      </c>
      <c r="B158" s="58" t="s">
        <v>5</v>
      </c>
      <c r="C158" s="58">
        <v>200</v>
      </c>
      <c r="D158" s="5">
        <f t="shared" ref="D158" si="64">E158+F158</f>
        <v>1132764.2200000002</v>
      </c>
      <c r="E158" s="2">
        <f>E160+E163+E183</f>
        <v>1132764.2200000002</v>
      </c>
      <c r="F158" s="2">
        <f>F160+F163+F183</f>
        <v>0</v>
      </c>
      <c r="G158" s="5">
        <f t="shared" ref="G158" si="65">H158+I158</f>
        <v>1146455.6200000001</v>
      </c>
      <c r="H158" s="2">
        <f>H160+H163+H183</f>
        <v>1146455.6200000001</v>
      </c>
      <c r="I158" s="2">
        <f>I160+I163+I183</f>
        <v>0</v>
      </c>
      <c r="J158" s="36"/>
      <c r="K158" s="36"/>
      <c r="L158" s="36"/>
    </row>
    <row r="159" spans="1:12" ht="18.75" x14ac:dyDescent="0.25">
      <c r="A159" s="54" t="s">
        <v>9</v>
      </c>
      <c r="B159" s="58"/>
      <c r="C159" s="58"/>
      <c r="D159" s="5"/>
      <c r="E159" s="2"/>
      <c r="F159" s="2"/>
      <c r="G159" s="5"/>
      <c r="H159" s="2"/>
      <c r="I159" s="2"/>
      <c r="J159" s="36"/>
      <c r="K159" s="36"/>
      <c r="L159" s="36"/>
    </row>
    <row r="160" spans="1:12" ht="75" x14ac:dyDescent="0.25">
      <c r="A160" s="54" t="s">
        <v>10</v>
      </c>
      <c r="B160" s="58" t="s">
        <v>5</v>
      </c>
      <c r="C160" s="58">
        <v>210</v>
      </c>
      <c r="D160" s="5">
        <f t="shared" ref="D160" si="66">E160+F160</f>
        <v>0</v>
      </c>
      <c r="E160" s="2">
        <f>E162</f>
        <v>0</v>
      </c>
      <c r="F160" s="2">
        <f>F162</f>
        <v>0</v>
      </c>
      <c r="G160" s="5">
        <f t="shared" ref="G160" si="67">H160+I160</f>
        <v>0</v>
      </c>
      <c r="H160" s="2">
        <f>H162</f>
        <v>0</v>
      </c>
      <c r="I160" s="2">
        <f>I162</f>
        <v>0</v>
      </c>
      <c r="J160" s="36"/>
      <c r="K160" s="36"/>
      <c r="L160" s="36"/>
    </row>
    <row r="161" spans="1:12" ht="18.75" x14ac:dyDescent="0.25">
      <c r="A161" s="54" t="s">
        <v>9</v>
      </c>
      <c r="B161" s="58"/>
      <c r="C161" s="58"/>
      <c r="D161" s="5"/>
      <c r="E161" s="2"/>
      <c r="F161" s="2"/>
      <c r="G161" s="5"/>
      <c r="H161" s="2"/>
      <c r="I161" s="2"/>
      <c r="J161" s="36"/>
      <c r="K161" s="36"/>
      <c r="L161" s="36"/>
    </row>
    <row r="162" spans="1:12" ht="93.75" x14ac:dyDescent="0.25">
      <c r="A162" s="54" t="s">
        <v>200</v>
      </c>
      <c r="B162" s="58">
        <v>244</v>
      </c>
      <c r="C162" s="58">
        <v>214</v>
      </c>
      <c r="D162" s="5">
        <f>E162+F162</f>
        <v>0</v>
      </c>
      <c r="E162" s="65">
        <f>E28-E118</f>
        <v>0</v>
      </c>
      <c r="F162" s="2"/>
      <c r="G162" s="5">
        <f>H162+I162</f>
        <v>0</v>
      </c>
      <c r="H162" s="65">
        <f>H28-H118</f>
        <v>0</v>
      </c>
      <c r="I162" s="2"/>
      <c r="J162" s="36"/>
      <c r="K162" s="36"/>
      <c r="L162" s="36"/>
    </row>
    <row r="163" spans="1:12" ht="37.5" x14ac:dyDescent="0.25">
      <c r="A163" s="54" t="s">
        <v>14</v>
      </c>
      <c r="B163" s="58" t="s">
        <v>5</v>
      </c>
      <c r="C163" s="58">
        <v>220</v>
      </c>
      <c r="D163" s="5">
        <f t="shared" ref="D163" si="68">E163+F163</f>
        <v>1132764.2200000002</v>
      </c>
      <c r="E163" s="2">
        <f>E165+E166+E167+E174+E175+E178+E181</f>
        <v>1132764.2200000002</v>
      </c>
      <c r="F163" s="2">
        <f>F165+F166+F167+F174+F175+F178+F181</f>
        <v>0</v>
      </c>
      <c r="G163" s="5">
        <f t="shared" ref="G163" si="69">H163+I163</f>
        <v>1146455.6200000001</v>
      </c>
      <c r="H163" s="2">
        <f>H165+H166+H167+H174+H175+H178+H181</f>
        <v>1146455.6200000001</v>
      </c>
      <c r="I163" s="2">
        <f>I165+I166+I167+I174+I175+I178+I181</f>
        <v>0</v>
      </c>
      <c r="J163" s="36"/>
      <c r="K163" s="36"/>
      <c r="L163" s="36"/>
    </row>
    <row r="164" spans="1:12" ht="18.75" x14ac:dyDescent="0.25">
      <c r="A164" s="54" t="s">
        <v>9</v>
      </c>
      <c r="B164" s="58"/>
      <c r="C164" s="58"/>
      <c r="D164" s="5"/>
      <c r="E164" s="2"/>
      <c r="F164" s="2"/>
      <c r="G164" s="5"/>
      <c r="H164" s="2"/>
      <c r="I164" s="2"/>
      <c r="J164" s="36"/>
      <c r="K164" s="36"/>
      <c r="L164" s="36"/>
    </row>
    <row r="165" spans="1:12" ht="18.75" x14ac:dyDescent="0.25">
      <c r="A165" s="54" t="s">
        <v>15</v>
      </c>
      <c r="B165" s="58">
        <v>244</v>
      </c>
      <c r="C165" s="58">
        <v>221</v>
      </c>
      <c r="D165" s="5">
        <f t="shared" ref="D165:D167" si="70">E165+F165</f>
        <v>50000</v>
      </c>
      <c r="E165" s="2">
        <f>E31-E121</f>
        <v>50000</v>
      </c>
      <c r="F165" s="2"/>
      <c r="G165" s="5">
        <f t="shared" ref="G165:G167" si="71">H165+I165</f>
        <v>50000</v>
      </c>
      <c r="H165" s="2">
        <f>H31-H121</f>
        <v>50000</v>
      </c>
      <c r="I165" s="2"/>
      <c r="J165" s="36"/>
      <c r="K165" s="36"/>
      <c r="L165" s="36"/>
    </row>
    <row r="166" spans="1:12" ht="37.5" x14ac:dyDescent="0.25">
      <c r="A166" s="54" t="s">
        <v>16</v>
      </c>
      <c r="B166" s="58">
        <v>244</v>
      </c>
      <c r="C166" s="58">
        <v>222</v>
      </c>
      <c r="D166" s="5">
        <f t="shared" si="70"/>
        <v>0</v>
      </c>
      <c r="E166" s="65">
        <f>E34-E122</f>
        <v>0</v>
      </c>
      <c r="F166" s="2"/>
      <c r="G166" s="5">
        <f t="shared" si="71"/>
        <v>0</v>
      </c>
      <c r="H166" s="65">
        <f>H34-H122</f>
        <v>0</v>
      </c>
      <c r="I166" s="2"/>
      <c r="J166" s="36"/>
      <c r="K166" s="36"/>
      <c r="L166" s="36"/>
    </row>
    <row r="167" spans="1:12" ht="37.5" x14ac:dyDescent="0.25">
      <c r="A167" s="54" t="s">
        <v>17</v>
      </c>
      <c r="B167" s="58" t="s">
        <v>5</v>
      </c>
      <c r="C167" s="58">
        <v>223</v>
      </c>
      <c r="D167" s="5">
        <f t="shared" si="70"/>
        <v>595278.22000000009</v>
      </c>
      <c r="E167" s="2">
        <f t="shared" ref="E167:F167" si="72">E169+E170+E171+E172+E173</f>
        <v>595278.22000000009</v>
      </c>
      <c r="F167" s="2">
        <f t="shared" si="72"/>
        <v>0</v>
      </c>
      <c r="G167" s="5">
        <f t="shared" si="71"/>
        <v>608969.62</v>
      </c>
      <c r="H167" s="2">
        <f t="shared" ref="H167:I167" si="73">H169+H170+H171+H172+H173</f>
        <v>608969.62</v>
      </c>
      <c r="I167" s="2">
        <f t="shared" si="73"/>
        <v>0</v>
      </c>
      <c r="J167" s="36"/>
      <c r="K167" s="36"/>
      <c r="L167" s="36"/>
    </row>
    <row r="168" spans="1:12" ht="18.75" x14ac:dyDescent="0.25">
      <c r="A168" s="54" t="s">
        <v>6</v>
      </c>
      <c r="B168" s="58"/>
      <c r="C168" s="58"/>
      <c r="D168" s="5"/>
      <c r="E168" s="2"/>
      <c r="F168" s="2"/>
      <c r="G168" s="5"/>
      <c r="H168" s="2"/>
      <c r="I168" s="2"/>
      <c r="J168" s="36"/>
      <c r="K168" s="36"/>
      <c r="L168" s="36"/>
    </row>
    <row r="169" spans="1:12" ht="56.25" x14ac:dyDescent="0.25">
      <c r="A169" s="54" t="s">
        <v>18</v>
      </c>
      <c r="B169" s="58">
        <v>244</v>
      </c>
      <c r="C169" s="58">
        <v>223</v>
      </c>
      <c r="D169" s="5">
        <f t="shared" ref="D169:D174" si="74">E169+F169</f>
        <v>95627.23</v>
      </c>
      <c r="E169" s="2">
        <f t="shared" ref="E169:E174" si="75">E37-E125</f>
        <v>95627.23</v>
      </c>
      <c r="F169" s="2"/>
      <c r="G169" s="5">
        <f t="shared" ref="G169:G174" si="76">H169+I169</f>
        <v>97826.66</v>
      </c>
      <c r="H169" s="2">
        <f t="shared" ref="H169:H174" si="77">H37-H125</f>
        <v>97826.66</v>
      </c>
      <c r="I169" s="2"/>
      <c r="J169" s="36"/>
      <c r="K169" s="36"/>
      <c r="L169" s="36"/>
    </row>
    <row r="170" spans="1:12" ht="37.5" x14ac:dyDescent="0.25">
      <c r="A170" s="54" t="s">
        <v>19</v>
      </c>
      <c r="B170" s="58">
        <v>244</v>
      </c>
      <c r="C170" s="58">
        <v>223</v>
      </c>
      <c r="D170" s="5">
        <f t="shared" si="74"/>
        <v>0</v>
      </c>
      <c r="E170" s="2">
        <f t="shared" si="75"/>
        <v>0</v>
      </c>
      <c r="F170" s="2"/>
      <c r="G170" s="5">
        <f t="shared" si="76"/>
        <v>0</v>
      </c>
      <c r="H170" s="2">
        <f t="shared" si="77"/>
        <v>0</v>
      </c>
      <c r="I170" s="2"/>
      <c r="J170" s="36"/>
      <c r="K170" s="36"/>
      <c r="L170" s="36"/>
    </row>
    <row r="171" spans="1:12" ht="75" x14ac:dyDescent="0.25">
      <c r="A171" s="54" t="s">
        <v>20</v>
      </c>
      <c r="B171" s="58">
        <v>244</v>
      </c>
      <c r="C171" s="58">
        <v>223</v>
      </c>
      <c r="D171" s="5">
        <f t="shared" si="74"/>
        <v>481782.57</v>
      </c>
      <c r="E171" s="2">
        <f t="shared" si="75"/>
        <v>481782.57</v>
      </c>
      <c r="F171" s="2"/>
      <c r="G171" s="5">
        <f t="shared" si="76"/>
        <v>492863.57</v>
      </c>
      <c r="H171" s="2">
        <f t="shared" si="77"/>
        <v>492863.57</v>
      </c>
      <c r="I171" s="2"/>
      <c r="J171" s="36"/>
      <c r="K171" s="36"/>
      <c r="L171" s="36"/>
    </row>
    <row r="172" spans="1:12" ht="75" x14ac:dyDescent="0.25">
      <c r="A172" s="54" t="s">
        <v>21</v>
      </c>
      <c r="B172" s="58">
        <v>244</v>
      </c>
      <c r="C172" s="58">
        <v>223</v>
      </c>
      <c r="D172" s="5">
        <f t="shared" si="74"/>
        <v>17868.419999999998</v>
      </c>
      <c r="E172" s="2">
        <f t="shared" si="75"/>
        <v>17868.419999999998</v>
      </c>
      <c r="F172" s="2"/>
      <c r="G172" s="5">
        <f t="shared" si="76"/>
        <v>18279.39</v>
      </c>
      <c r="H172" s="2">
        <f t="shared" si="77"/>
        <v>18279.39</v>
      </c>
      <c r="I172" s="2"/>
      <c r="J172" s="36"/>
      <c r="K172" s="36"/>
      <c r="L172" s="36"/>
    </row>
    <row r="173" spans="1:12" ht="56.25" x14ac:dyDescent="0.25">
      <c r="A173" s="54" t="s">
        <v>22</v>
      </c>
      <c r="B173" s="58">
        <v>244</v>
      </c>
      <c r="C173" s="58">
        <v>223</v>
      </c>
      <c r="D173" s="5">
        <f t="shared" si="74"/>
        <v>0</v>
      </c>
      <c r="E173" s="2">
        <f t="shared" si="75"/>
        <v>0</v>
      </c>
      <c r="F173" s="2"/>
      <c r="G173" s="5">
        <f t="shared" si="76"/>
        <v>0</v>
      </c>
      <c r="H173" s="2">
        <f t="shared" si="77"/>
        <v>0</v>
      </c>
      <c r="I173" s="2"/>
      <c r="J173" s="36"/>
      <c r="K173" s="36"/>
      <c r="L173" s="36"/>
    </row>
    <row r="174" spans="1:12" ht="168.75" x14ac:dyDescent="0.25">
      <c r="A174" s="54" t="s">
        <v>23</v>
      </c>
      <c r="B174" s="58">
        <v>244</v>
      </c>
      <c r="C174" s="58">
        <v>224</v>
      </c>
      <c r="D174" s="5">
        <f t="shared" si="74"/>
        <v>333000</v>
      </c>
      <c r="E174" s="2">
        <f t="shared" si="75"/>
        <v>333000</v>
      </c>
      <c r="F174" s="2"/>
      <c r="G174" s="5">
        <f t="shared" si="76"/>
        <v>333000</v>
      </c>
      <c r="H174" s="2">
        <f t="shared" si="77"/>
        <v>333000</v>
      </c>
      <c r="I174" s="2"/>
      <c r="J174" s="36"/>
      <c r="K174" s="36"/>
      <c r="L174" s="36"/>
    </row>
    <row r="175" spans="1:12" ht="56.25" x14ac:dyDescent="0.25">
      <c r="A175" s="54" t="s">
        <v>24</v>
      </c>
      <c r="B175" s="58" t="s">
        <v>5</v>
      </c>
      <c r="C175" s="58">
        <v>225</v>
      </c>
      <c r="D175" s="2">
        <f t="shared" ref="D175" si="78">D176+D177</f>
        <v>95000</v>
      </c>
      <c r="E175" s="2">
        <f>E176+E177</f>
        <v>95000</v>
      </c>
      <c r="F175" s="2">
        <f t="shared" ref="F175:G175" si="79">F176+F177</f>
        <v>0</v>
      </c>
      <c r="G175" s="2">
        <f t="shared" si="79"/>
        <v>95000</v>
      </c>
      <c r="H175" s="2">
        <f>H176+H177</f>
        <v>95000</v>
      </c>
      <c r="I175" s="2">
        <f t="shared" ref="I175" si="80">I176+I177</f>
        <v>0</v>
      </c>
      <c r="J175" s="36"/>
      <c r="K175" s="36"/>
      <c r="L175" s="36"/>
    </row>
    <row r="176" spans="1:12" ht="18.75" x14ac:dyDescent="0.25">
      <c r="A176" s="159" t="s">
        <v>6</v>
      </c>
      <c r="B176" s="58">
        <v>243</v>
      </c>
      <c r="C176" s="58">
        <v>225</v>
      </c>
      <c r="D176" s="5">
        <f t="shared" ref="D176:D187" si="81">E176+F176</f>
        <v>0</v>
      </c>
      <c r="E176" s="2">
        <f>E44-E132</f>
        <v>0</v>
      </c>
      <c r="F176" s="2"/>
      <c r="G176" s="5">
        <f t="shared" ref="G176:G187" si="82">H176+I176</f>
        <v>0</v>
      </c>
      <c r="H176" s="2">
        <f>H44-H132</f>
        <v>0</v>
      </c>
      <c r="I176" s="2"/>
      <c r="J176" s="36"/>
      <c r="K176" s="36"/>
      <c r="L176" s="36"/>
    </row>
    <row r="177" spans="1:12" ht="18.75" x14ac:dyDescent="0.25">
      <c r="A177" s="159"/>
      <c r="B177" s="58">
        <v>244</v>
      </c>
      <c r="C177" s="58">
        <v>225</v>
      </c>
      <c r="D177" s="5">
        <f t="shared" si="81"/>
        <v>95000</v>
      </c>
      <c r="E177" s="2">
        <f>E45-E133</f>
        <v>95000</v>
      </c>
      <c r="F177" s="2"/>
      <c r="G177" s="5">
        <f t="shared" si="82"/>
        <v>95000</v>
      </c>
      <c r="H177" s="2">
        <f>H45-H133</f>
        <v>95000</v>
      </c>
      <c r="I177" s="2"/>
      <c r="J177" s="36"/>
      <c r="K177" s="36"/>
      <c r="L177" s="36"/>
    </row>
    <row r="178" spans="1:12" ht="37.5" x14ac:dyDescent="0.25">
      <c r="A178" s="54" t="s">
        <v>58</v>
      </c>
      <c r="B178" s="58" t="s">
        <v>5</v>
      </c>
      <c r="C178" s="58">
        <v>226</v>
      </c>
      <c r="D178" s="5">
        <f t="shared" si="81"/>
        <v>52486</v>
      </c>
      <c r="E178" s="2">
        <f>E179+E180</f>
        <v>52486</v>
      </c>
      <c r="F178" s="2">
        <f>F179+F180</f>
        <v>0</v>
      </c>
      <c r="G178" s="5">
        <f t="shared" si="82"/>
        <v>52486</v>
      </c>
      <c r="H178" s="2">
        <f>H179+H180</f>
        <v>52486</v>
      </c>
      <c r="I178" s="2">
        <f>I179+I180</f>
        <v>0</v>
      </c>
      <c r="J178" s="36"/>
      <c r="K178" s="36"/>
      <c r="L178" s="36"/>
    </row>
    <row r="179" spans="1:12" ht="18.75" x14ac:dyDescent="0.25">
      <c r="A179" s="159" t="s">
        <v>6</v>
      </c>
      <c r="B179" s="58">
        <v>243</v>
      </c>
      <c r="C179" s="58">
        <v>226</v>
      </c>
      <c r="D179" s="5">
        <f t="shared" si="81"/>
        <v>0</v>
      </c>
      <c r="E179" s="2">
        <f>E50-E135</f>
        <v>0</v>
      </c>
      <c r="F179" s="2"/>
      <c r="G179" s="5">
        <f t="shared" si="82"/>
        <v>0</v>
      </c>
      <c r="H179" s="2">
        <f>H50-H135</f>
        <v>0</v>
      </c>
      <c r="I179" s="2"/>
      <c r="J179" s="36"/>
      <c r="K179" s="36"/>
      <c r="L179" s="36"/>
    </row>
    <row r="180" spans="1:12" ht="18.75" x14ac:dyDescent="0.25">
      <c r="A180" s="159"/>
      <c r="B180" s="58">
        <v>244</v>
      </c>
      <c r="C180" s="58">
        <v>226</v>
      </c>
      <c r="D180" s="5">
        <f t="shared" si="81"/>
        <v>52486</v>
      </c>
      <c r="E180" s="2">
        <f>E51-E136</f>
        <v>52486</v>
      </c>
      <c r="F180" s="2"/>
      <c r="G180" s="5">
        <f t="shared" si="82"/>
        <v>52486</v>
      </c>
      <c r="H180" s="2">
        <f>H51-H136</f>
        <v>52486</v>
      </c>
      <c r="I180" s="2"/>
      <c r="J180" s="36"/>
      <c r="K180" s="36"/>
      <c r="L180" s="36"/>
    </row>
    <row r="181" spans="1:12" ht="18.75" x14ac:dyDescent="0.25">
      <c r="A181" s="54" t="s">
        <v>25</v>
      </c>
      <c r="B181" s="58">
        <v>244</v>
      </c>
      <c r="C181" s="58">
        <v>227</v>
      </c>
      <c r="D181" s="5">
        <f t="shared" si="81"/>
        <v>7000</v>
      </c>
      <c r="E181" s="2">
        <f>E53-E137</f>
        <v>7000</v>
      </c>
      <c r="F181" s="2"/>
      <c r="G181" s="5">
        <f t="shared" si="82"/>
        <v>7000</v>
      </c>
      <c r="H181" s="2">
        <f>H53-H137</f>
        <v>7000</v>
      </c>
      <c r="I181" s="2"/>
      <c r="J181" s="36"/>
      <c r="K181" s="36"/>
      <c r="L181" s="36"/>
    </row>
    <row r="182" spans="1:12" ht="58.5" customHeight="1" x14ac:dyDescent="0.25">
      <c r="A182" s="151" t="s">
        <v>355</v>
      </c>
      <c r="B182" s="152">
        <v>244</v>
      </c>
      <c r="C182" s="152">
        <v>228</v>
      </c>
      <c r="D182" s="5">
        <v>0</v>
      </c>
      <c r="E182" s="2">
        <v>0</v>
      </c>
      <c r="F182" s="2"/>
      <c r="G182" s="5">
        <v>0</v>
      </c>
      <c r="H182" s="2">
        <v>0</v>
      </c>
      <c r="I182" s="2"/>
      <c r="J182" s="36"/>
      <c r="K182" s="36"/>
      <c r="L182" s="36"/>
    </row>
    <row r="183" spans="1:12" ht="18.75" x14ac:dyDescent="0.25">
      <c r="A183" s="54" t="s">
        <v>30</v>
      </c>
      <c r="B183" s="58" t="s">
        <v>5</v>
      </c>
      <c r="C183" s="58">
        <v>290</v>
      </c>
      <c r="D183" s="5">
        <f t="shared" si="81"/>
        <v>0</v>
      </c>
      <c r="E183" s="2">
        <f>E185+E186</f>
        <v>0</v>
      </c>
      <c r="F183" s="2">
        <f>F185+F186</f>
        <v>0</v>
      </c>
      <c r="G183" s="5">
        <f t="shared" si="82"/>
        <v>0</v>
      </c>
      <c r="H183" s="2">
        <f>H185+H186</f>
        <v>0</v>
      </c>
      <c r="I183" s="2">
        <f>I185+I186</f>
        <v>0</v>
      </c>
      <c r="J183" s="36"/>
      <c r="K183" s="36"/>
      <c r="L183" s="36"/>
    </row>
    <row r="184" spans="1:12" ht="18.75" x14ac:dyDescent="0.25">
      <c r="A184" s="54" t="s">
        <v>9</v>
      </c>
      <c r="B184" s="58"/>
      <c r="C184" s="58"/>
      <c r="D184" s="5">
        <f t="shared" si="81"/>
        <v>0</v>
      </c>
      <c r="E184" s="2"/>
      <c r="F184" s="2"/>
      <c r="G184" s="5">
        <f t="shared" si="82"/>
        <v>0</v>
      </c>
      <c r="H184" s="2"/>
      <c r="I184" s="2"/>
      <c r="J184" s="36"/>
      <c r="K184" s="36"/>
      <c r="L184" s="36"/>
    </row>
    <row r="185" spans="1:12" ht="56.25" x14ac:dyDescent="0.25">
      <c r="A185" s="54" t="s">
        <v>34</v>
      </c>
      <c r="B185" s="58">
        <v>244</v>
      </c>
      <c r="C185" s="58">
        <v>296</v>
      </c>
      <c r="D185" s="5">
        <f t="shared" si="81"/>
        <v>0</v>
      </c>
      <c r="E185" s="2">
        <f>E70-E141</f>
        <v>0</v>
      </c>
      <c r="F185" s="2"/>
      <c r="G185" s="5">
        <f t="shared" si="82"/>
        <v>0</v>
      </c>
      <c r="H185" s="2">
        <f>H70-H141</f>
        <v>0</v>
      </c>
      <c r="I185" s="2"/>
      <c r="J185" s="36"/>
      <c r="K185" s="36"/>
      <c r="L185" s="36"/>
    </row>
    <row r="186" spans="1:12" ht="56.25" x14ac:dyDescent="0.25">
      <c r="A186" s="54" t="s">
        <v>35</v>
      </c>
      <c r="B186" s="58">
        <v>244</v>
      </c>
      <c r="C186" s="58">
        <v>297</v>
      </c>
      <c r="D186" s="5">
        <f t="shared" si="81"/>
        <v>0</v>
      </c>
      <c r="E186" s="2">
        <f>E76-E142</f>
        <v>0</v>
      </c>
      <c r="F186" s="2"/>
      <c r="G186" s="5">
        <f t="shared" si="82"/>
        <v>0</v>
      </c>
      <c r="H186" s="2">
        <f>H76-H142</f>
        <v>0</v>
      </c>
      <c r="I186" s="2"/>
      <c r="J186" s="36"/>
      <c r="K186" s="36"/>
      <c r="L186" s="36"/>
    </row>
    <row r="187" spans="1:12" ht="56.25" x14ac:dyDescent="0.25">
      <c r="A187" s="54" t="s">
        <v>59</v>
      </c>
      <c r="B187" s="58" t="s">
        <v>5</v>
      </c>
      <c r="C187" s="58">
        <v>300</v>
      </c>
      <c r="D187" s="5">
        <f t="shared" si="81"/>
        <v>1393071.17</v>
      </c>
      <c r="E187" s="2">
        <f>E189+E191+E190</f>
        <v>1393071.17</v>
      </c>
      <c r="F187" s="2">
        <f>F189+F191+F190</f>
        <v>0</v>
      </c>
      <c r="G187" s="5">
        <f t="shared" si="82"/>
        <v>1393071.17</v>
      </c>
      <c r="H187" s="2">
        <f>H189+H191+H190</f>
        <v>1393071.17</v>
      </c>
      <c r="I187" s="2">
        <f>I189+I191+I190</f>
        <v>0</v>
      </c>
      <c r="J187" s="36"/>
      <c r="K187" s="36"/>
      <c r="L187" s="36"/>
    </row>
    <row r="188" spans="1:12" ht="18.75" x14ac:dyDescent="0.25">
      <c r="A188" s="54" t="s">
        <v>9</v>
      </c>
      <c r="B188" s="58"/>
      <c r="C188" s="58"/>
      <c r="D188" s="5"/>
      <c r="E188" s="2"/>
      <c r="F188" s="2"/>
      <c r="G188" s="5"/>
      <c r="H188" s="2"/>
      <c r="I188" s="2"/>
      <c r="J188" s="36"/>
      <c r="K188" s="36"/>
      <c r="L188" s="36"/>
    </row>
    <row r="189" spans="1:12" ht="56.25" x14ac:dyDescent="0.25">
      <c r="A189" s="54" t="s">
        <v>36</v>
      </c>
      <c r="B189" s="58">
        <v>244</v>
      </c>
      <c r="C189" s="58">
        <v>310</v>
      </c>
      <c r="D189" s="5">
        <f t="shared" ref="D189:D191" si="83">E189+F189</f>
        <v>0</v>
      </c>
      <c r="E189" s="2">
        <f>E80-E145</f>
        <v>0</v>
      </c>
      <c r="F189" s="2"/>
      <c r="G189" s="5">
        <f t="shared" ref="G189:G191" si="84">H189+I189</f>
        <v>0</v>
      </c>
      <c r="H189" s="2">
        <f>H80-H145</f>
        <v>0</v>
      </c>
      <c r="I189" s="2"/>
      <c r="J189" s="36"/>
      <c r="K189" s="36"/>
      <c r="L189" s="36"/>
    </row>
    <row r="190" spans="1:12" ht="75" x14ac:dyDescent="0.25">
      <c r="A190" s="54" t="s">
        <v>68</v>
      </c>
      <c r="B190" s="58">
        <v>244</v>
      </c>
      <c r="C190" s="58">
        <v>320</v>
      </c>
      <c r="D190" s="5">
        <f t="shared" si="83"/>
        <v>0</v>
      </c>
      <c r="E190" s="2">
        <f>E81-E146</f>
        <v>0</v>
      </c>
      <c r="F190" s="2"/>
      <c r="G190" s="5">
        <f t="shared" si="84"/>
        <v>0</v>
      </c>
      <c r="H190" s="2">
        <f>H81-H146</f>
        <v>0</v>
      </c>
      <c r="I190" s="2"/>
      <c r="J190" s="36"/>
      <c r="K190" s="36"/>
      <c r="L190" s="36"/>
    </row>
    <row r="191" spans="1:12" ht="75" x14ac:dyDescent="0.25">
      <c r="A191" s="54" t="s">
        <v>60</v>
      </c>
      <c r="B191" s="58" t="s">
        <v>5</v>
      </c>
      <c r="C191" s="58">
        <v>340</v>
      </c>
      <c r="D191" s="5">
        <f t="shared" si="83"/>
        <v>1393071.17</v>
      </c>
      <c r="E191" s="2">
        <f>E193+E194+E195+E196+E197+E198+E200</f>
        <v>1393071.17</v>
      </c>
      <c r="F191" s="2">
        <f>F193+F194+F195+F196+F197+F198+F200</f>
        <v>0</v>
      </c>
      <c r="G191" s="5">
        <f t="shared" si="84"/>
        <v>1393071.17</v>
      </c>
      <c r="H191" s="2">
        <f>H193+H194+H195+H196+H197+H198+H200</f>
        <v>1393071.17</v>
      </c>
      <c r="I191" s="2">
        <f>I193+I194+I195+I196+I197+I198+I200</f>
        <v>0</v>
      </c>
      <c r="J191" s="36"/>
      <c r="K191" s="36"/>
      <c r="L191" s="36"/>
    </row>
    <row r="192" spans="1:12" ht="18.75" x14ac:dyDescent="0.25">
      <c r="A192" s="54" t="s">
        <v>6</v>
      </c>
      <c r="B192" s="58"/>
      <c r="C192" s="58"/>
      <c r="D192" s="5"/>
      <c r="E192" s="2"/>
      <c r="F192" s="2"/>
      <c r="G192" s="5"/>
      <c r="H192" s="2"/>
      <c r="I192" s="2"/>
      <c r="J192" s="36"/>
      <c r="K192" s="36"/>
      <c r="L192" s="36"/>
    </row>
    <row r="193" spans="1:12" ht="131.25" x14ac:dyDescent="0.25">
      <c r="A193" s="54" t="s">
        <v>37</v>
      </c>
      <c r="B193" s="58">
        <v>244</v>
      </c>
      <c r="C193" s="58">
        <v>341</v>
      </c>
      <c r="D193" s="5">
        <f t="shared" ref="D193:D200" si="85">E193+F193</f>
        <v>0</v>
      </c>
      <c r="E193" s="2">
        <f t="shared" ref="E193:E198" si="86">E84-E149</f>
        <v>0</v>
      </c>
      <c r="F193" s="2"/>
      <c r="G193" s="5">
        <f t="shared" ref="G193:G200" si="87">H193+I193</f>
        <v>0</v>
      </c>
      <c r="H193" s="2">
        <f t="shared" ref="H193:H198" si="88">H84-H149</f>
        <v>0</v>
      </c>
      <c r="I193" s="2"/>
      <c r="J193" s="36"/>
      <c r="K193" s="36"/>
      <c r="L193" s="36"/>
    </row>
    <row r="194" spans="1:12" ht="56.25" x14ac:dyDescent="0.25">
      <c r="A194" s="54" t="s">
        <v>38</v>
      </c>
      <c r="B194" s="58">
        <v>244</v>
      </c>
      <c r="C194" s="58">
        <v>342</v>
      </c>
      <c r="D194" s="5">
        <f t="shared" si="85"/>
        <v>0</v>
      </c>
      <c r="E194" s="2">
        <f t="shared" si="86"/>
        <v>0</v>
      </c>
      <c r="F194" s="2"/>
      <c r="G194" s="5">
        <f t="shared" si="87"/>
        <v>0</v>
      </c>
      <c r="H194" s="2">
        <f t="shared" si="88"/>
        <v>0</v>
      </c>
      <c r="I194" s="2"/>
      <c r="J194" s="36"/>
      <c r="K194" s="36"/>
      <c r="L194" s="36"/>
    </row>
    <row r="195" spans="1:12" ht="75" x14ac:dyDescent="0.25">
      <c r="A195" s="54" t="s">
        <v>39</v>
      </c>
      <c r="B195" s="58">
        <v>244</v>
      </c>
      <c r="C195" s="58">
        <v>343</v>
      </c>
      <c r="D195" s="5">
        <f t="shared" si="85"/>
        <v>45820.75</v>
      </c>
      <c r="E195" s="2">
        <f t="shared" si="86"/>
        <v>45820.75</v>
      </c>
      <c r="F195" s="2"/>
      <c r="G195" s="5">
        <f t="shared" si="87"/>
        <v>45820.75</v>
      </c>
      <c r="H195" s="2">
        <f t="shared" si="88"/>
        <v>45820.75</v>
      </c>
      <c r="I195" s="2"/>
      <c r="J195" s="36"/>
      <c r="K195" s="36"/>
      <c r="L195" s="36"/>
    </row>
    <row r="196" spans="1:12" ht="75" x14ac:dyDescent="0.25">
      <c r="A196" s="54" t="s">
        <v>40</v>
      </c>
      <c r="B196" s="58">
        <v>244</v>
      </c>
      <c r="C196" s="58">
        <v>344</v>
      </c>
      <c r="D196" s="5">
        <f t="shared" si="85"/>
        <v>0</v>
      </c>
      <c r="E196" s="2">
        <f t="shared" si="86"/>
        <v>0</v>
      </c>
      <c r="F196" s="2"/>
      <c r="G196" s="5">
        <f t="shared" si="87"/>
        <v>0</v>
      </c>
      <c r="H196" s="2">
        <f t="shared" si="88"/>
        <v>0</v>
      </c>
      <c r="I196" s="2"/>
      <c r="J196" s="36"/>
      <c r="K196" s="36"/>
      <c r="L196" s="36"/>
    </row>
    <row r="197" spans="1:12" ht="56.25" x14ac:dyDescent="0.25">
      <c r="A197" s="54" t="s">
        <v>41</v>
      </c>
      <c r="B197" s="58">
        <v>244</v>
      </c>
      <c r="C197" s="58">
        <v>345</v>
      </c>
      <c r="D197" s="5">
        <f t="shared" si="85"/>
        <v>0</v>
      </c>
      <c r="E197" s="2">
        <f t="shared" si="86"/>
        <v>0</v>
      </c>
      <c r="F197" s="2"/>
      <c r="G197" s="5">
        <f t="shared" si="87"/>
        <v>0</v>
      </c>
      <c r="H197" s="2">
        <f t="shared" si="88"/>
        <v>0</v>
      </c>
      <c r="I197" s="2"/>
      <c r="J197" s="36"/>
      <c r="K197" s="36"/>
      <c r="L197" s="36"/>
    </row>
    <row r="198" spans="1:12" ht="75" x14ac:dyDescent="0.25">
      <c r="A198" s="54" t="s">
        <v>42</v>
      </c>
      <c r="B198" s="58">
        <v>244</v>
      </c>
      <c r="C198" s="58">
        <v>346</v>
      </c>
      <c r="D198" s="5">
        <f t="shared" si="85"/>
        <v>1347250.42</v>
      </c>
      <c r="E198" s="2">
        <f t="shared" si="86"/>
        <v>1347250.42</v>
      </c>
      <c r="F198" s="2"/>
      <c r="G198" s="5">
        <f t="shared" si="87"/>
        <v>1347250.42</v>
      </c>
      <c r="H198" s="2">
        <f t="shared" si="88"/>
        <v>1347250.42</v>
      </c>
      <c r="I198" s="2"/>
      <c r="J198" s="36"/>
      <c r="K198" s="36"/>
      <c r="L198" s="36"/>
    </row>
    <row r="199" spans="1:12" ht="110.25" customHeight="1" x14ac:dyDescent="0.25">
      <c r="A199" s="151" t="s">
        <v>356</v>
      </c>
      <c r="B199" s="152">
        <v>244</v>
      </c>
      <c r="C199" s="152">
        <v>347</v>
      </c>
      <c r="D199" s="5">
        <v>0</v>
      </c>
      <c r="E199" s="2">
        <v>0</v>
      </c>
      <c r="F199" s="2"/>
      <c r="G199" s="5">
        <v>0</v>
      </c>
      <c r="H199" s="2">
        <v>0</v>
      </c>
      <c r="I199" s="2"/>
      <c r="J199" s="36"/>
      <c r="K199" s="36"/>
      <c r="L199" s="36"/>
    </row>
    <row r="200" spans="1:12" ht="112.5" x14ac:dyDescent="0.25">
      <c r="A200" s="54" t="s">
        <v>43</v>
      </c>
      <c r="B200" s="58">
        <v>244</v>
      </c>
      <c r="C200" s="58">
        <v>349</v>
      </c>
      <c r="D200" s="5">
        <f t="shared" si="85"/>
        <v>0</v>
      </c>
      <c r="E200" s="2">
        <f t="shared" ref="E200" si="89">E91-E156</f>
        <v>0</v>
      </c>
      <c r="F200" s="2"/>
      <c r="G200" s="5">
        <f t="shared" si="87"/>
        <v>0</v>
      </c>
      <c r="H200" s="2">
        <f t="shared" ref="H200" si="90">H91-H156</f>
        <v>0</v>
      </c>
      <c r="I200" s="2"/>
      <c r="J200" s="36"/>
      <c r="K200" s="36"/>
      <c r="L200" s="36"/>
    </row>
  </sheetData>
  <mergeCells count="39">
    <mergeCell ref="B99:C99"/>
    <mergeCell ref="E99:F99"/>
    <mergeCell ref="B102:C102"/>
    <mergeCell ref="E102:F102"/>
    <mergeCell ref="A27:A28"/>
    <mergeCell ref="A33:A34"/>
    <mergeCell ref="A44:A45"/>
    <mergeCell ref="A47:A51"/>
    <mergeCell ref="A57:A58"/>
    <mergeCell ref="A63:A65"/>
    <mergeCell ref="A70:A74"/>
    <mergeCell ref="A76:A77"/>
    <mergeCell ref="G5:G6"/>
    <mergeCell ref="H5:I5"/>
    <mergeCell ref="E5:F5"/>
    <mergeCell ref="A2:I2"/>
    <mergeCell ref="A1:I1"/>
    <mergeCell ref="A5:A6"/>
    <mergeCell ref="B5:B6"/>
    <mergeCell ref="C5:C6"/>
    <mergeCell ref="D5:D6"/>
    <mergeCell ref="B106:C106"/>
    <mergeCell ref="E106:F106"/>
    <mergeCell ref="A108:B108"/>
    <mergeCell ref="B100:C100"/>
    <mergeCell ref="E100:F100"/>
    <mergeCell ref="B103:C103"/>
    <mergeCell ref="E103:F103"/>
    <mergeCell ref="B105:C105"/>
    <mergeCell ref="E105:F105"/>
    <mergeCell ref="N109:P109"/>
    <mergeCell ref="A109:I109"/>
    <mergeCell ref="A176:A177"/>
    <mergeCell ref="A179:A180"/>
    <mergeCell ref="A113:I113"/>
    <mergeCell ref="A157:I157"/>
    <mergeCell ref="K109:M109"/>
    <mergeCell ref="A132:A133"/>
    <mergeCell ref="A135:A136"/>
  </mergeCells>
  <pageMargins left="0.78740157480314965" right="0.78740157480314965" top="1.3779527559055118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1"/>
  <sheetViews>
    <sheetView topLeftCell="A85" zoomScaleNormal="100" workbookViewId="0">
      <selection activeCell="D26" sqref="D26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9" width="18.5703125" style="7" customWidth="1"/>
    <col min="10" max="16384" width="8.85546875" style="7"/>
  </cols>
  <sheetData>
    <row r="1" spans="1:9" ht="18.75" x14ac:dyDescent="0.25">
      <c r="A1" s="175" t="s">
        <v>265</v>
      </c>
      <c r="B1" s="175"/>
      <c r="C1" s="175"/>
      <c r="D1" s="175"/>
      <c r="E1" s="175"/>
      <c r="F1" s="175"/>
      <c r="G1" s="175"/>
      <c r="H1" s="175"/>
      <c r="I1" s="175"/>
    </row>
    <row r="2" spans="1:9" ht="18.75" x14ac:dyDescent="0.25">
      <c r="A2" s="175" t="s">
        <v>374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5">
      <c r="A3" s="30"/>
    </row>
    <row r="4" spans="1:9" ht="19.5" thickBot="1" x14ac:dyDescent="0.3">
      <c r="A4" s="6"/>
      <c r="F4" s="6" t="s">
        <v>51</v>
      </c>
      <c r="G4" s="6"/>
    </row>
    <row r="5" spans="1:9" ht="30.6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315</v>
      </c>
      <c r="F5" s="169"/>
      <c r="G5" s="169" t="s">
        <v>1</v>
      </c>
      <c r="H5" s="169" t="s">
        <v>375</v>
      </c>
      <c r="I5" s="169"/>
    </row>
    <row r="6" spans="1:9" ht="15.75" x14ac:dyDescent="0.25">
      <c r="A6" s="260"/>
      <c r="B6" s="261"/>
      <c r="C6" s="262"/>
      <c r="D6" s="261"/>
      <c r="E6" s="261" t="s">
        <v>6</v>
      </c>
      <c r="F6" s="261"/>
      <c r="G6" s="261"/>
      <c r="H6" s="261" t="s">
        <v>6</v>
      </c>
      <c r="I6" s="263"/>
    </row>
    <row r="7" spans="1:9" ht="212.45" customHeight="1" thickBot="1" x14ac:dyDescent="0.3">
      <c r="A7" s="168"/>
      <c r="B7" s="170"/>
      <c r="C7" s="172"/>
      <c r="D7" s="170"/>
      <c r="E7" s="112" t="s">
        <v>197</v>
      </c>
      <c r="F7" s="112" t="s">
        <v>198</v>
      </c>
      <c r="G7" s="170"/>
      <c r="H7" s="112" t="s">
        <v>197</v>
      </c>
      <c r="I7" s="38" t="s">
        <v>198</v>
      </c>
    </row>
    <row r="8" spans="1:9" ht="19.5" thickBot="1" x14ac:dyDescent="0.3">
      <c r="A8" s="82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4">
        <v>9</v>
      </c>
    </row>
    <row r="9" spans="1:9" ht="112.5" x14ac:dyDescent="0.25">
      <c r="A9" s="39" t="s">
        <v>69</v>
      </c>
      <c r="B9" s="40" t="s">
        <v>5</v>
      </c>
      <c r="C9" s="40" t="s">
        <v>5</v>
      </c>
      <c r="D9" s="41">
        <v>2525835.39</v>
      </c>
      <c r="E9" s="85">
        <v>2525835.39</v>
      </c>
      <c r="F9" s="85"/>
      <c r="G9" s="41">
        <v>2539526.79</v>
      </c>
      <c r="H9" s="85">
        <v>2539526.79</v>
      </c>
      <c r="I9" s="86"/>
    </row>
    <row r="10" spans="1:9" ht="18.75" x14ac:dyDescent="0.25">
      <c r="A10" s="110" t="s">
        <v>7</v>
      </c>
      <c r="B10" s="114" t="s">
        <v>5</v>
      </c>
      <c r="C10" s="114">
        <v>900</v>
      </c>
      <c r="D10" s="5">
        <f t="shared" ref="D10" si="0">E10+F10</f>
        <v>2525835.39</v>
      </c>
      <c r="E10" s="2">
        <f>E13+E42+E57+E86</f>
        <v>2525835.39</v>
      </c>
      <c r="F10" s="2">
        <f>F13+F42+F57+F86</f>
        <v>0</v>
      </c>
      <c r="G10" s="5">
        <f t="shared" ref="G10" si="1">H10+I10</f>
        <v>2539526.79</v>
      </c>
      <c r="H10" s="2">
        <f>H13+H42+H57+H86</f>
        <v>2539526.79</v>
      </c>
      <c r="I10" s="2">
        <f>I13+I42+I57+I86</f>
        <v>0</v>
      </c>
    </row>
    <row r="11" spans="1:9" ht="18.75" x14ac:dyDescent="0.25">
      <c r="A11" s="110" t="s">
        <v>6</v>
      </c>
      <c r="B11" s="114"/>
      <c r="C11" s="114"/>
      <c r="D11" s="5"/>
      <c r="E11" s="2"/>
      <c r="F11" s="2"/>
      <c r="G11" s="5"/>
      <c r="H11" s="2"/>
      <c r="I11" s="4"/>
    </row>
    <row r="12" spans="1:9" ht="33.6" customHeight="1" x14ac:dyDescent="0.25">
      <c r="A12" s="257" t="s">
        <v>199</v>
      </c>
      <c r="B12" s="258"/>
      <c r="C12" s="258"/>
      <c r="D12" s="258"/>
      <c r="E12" s="258"/>
      <c r="F12" s="258"/>
      <c r="G12" s="258"/>
      <c r="H12" s="258"/>
      <c r="I12" s="259"/>
    </row>
    <row r="13" spans="1:9" ht="18.75" x14ac:dyDescent="0.25">
      <c r="A13" s="110" t="s">
        <v>8</v>
      </c>
      <c r="B13" s="114" t="s">
        <v>5</v>
      </c>
      <c r="C13" s="114">
        <v>200</v>
      </c>
      <c r="D13" s="5">
        <f t="shared" ref="D13:D46" si="2">E13+F13</f>
        <v>0</v>
      </c>
      <c r="E13" s="2">
        <f>E15+E18+E38</f>
        <v>0</v>
      </c>
      <c r="F13" s="2">
        <f>F15+F18+F38</f>
        <v>0</v>
      </c>
      <c r="G13" s="5">
        <f t="shared" ref="G13" si="3">H13+I13</f>
        <v>0</v>
      </c>
      <c r="H13" s="2">
        <f>H15+H18+H38</f>
        <v>0</v>
      </c>
      <c r="I13" s="4">
        <f>I15+I18+I38</f>
        <v>0</v>
      </c>
    </row>
    <row r="14" spans="1:9" ht="14.45" customHeight="1" x14ac:dyDescent="0.25">
      <c r="A14" s="110" t="s">
        <v>9</v>
      </c>
      <c r="B14" s="114"/>
      <c r="C14" s="114"/>
      <c r="D14" s="5"/>
      <c r="E14" s="2"/>
      <c r="F14" s="2"/>
      <c r="G14" s="5"/>
      <c r="H14" s="2"/>
      <c r="I14" s="4"/>
    </row>
    <row r="15" spans="1:9" ht="75" x14ac:dyDescent="0.25">
      <c r="A15" s="110" t="s">
        <v>10</v>
      </c>
      <c r="B15" s="114" t="s">
        <v>5</v>
      </c>
      <c r="C15" s="114">
        <v>210</v>
      </c>
      <c r="D15" s="5">
        <f t="shared" si="2"/>
        <v>0</v>
      </c>
      <c r="E15" s="2">
        <f>E17</f>
        <v>0</v>
      </c>
      <c r="F15" s="2">
        <f>F17</f>
        <v>0</v>
      </c>
      <c r="G15" s="5">
        <f t="shared" ref="G15" si="4">H15+I15</f>
        <v>0</v>
      </c>
      <c r="H15" s="2">
        <f>H17</f>
        <v>0</v>
      </c>
      <c r="I15" s="4">
        <f>I17</f>
        <v>0</v>
      </c>
    </row>
    <row r="16" spans="1:9" ht="18.75" x14ac:dyDescent="0.25">
      <c r="A16" s="110" t="s">
        <v>9</v>
      </c>
      <c r="B16" s="114"/>
      <c r="C16" s="114"/>
      <c r="D16" s="5"/>
      <c r="E16" s="2"/>
      <c r="F16" s="2"/>
      <c r="G16" s="5"/>
      <c r="H16" s="2"/>
      <c r="I16" s="4"/>
    </row>
    <row r="17" spans="1:9" ht="93.75" x14ac:dyDescent="0.25">
      <c r="A17" s="110" t="s">
        <v>200</v>
      </c>
      <c r="B17" s="114">
        <v>244</v>
      </c>
      <c r="C17" s="114">
        <v>214</v>
      </c>
      <c r="D17" s="5">
        <f>E17+F17</f>
        <v>0</v>
      </c>
      <c r="E17" s="2">
        <f>'гос.задание на 2022-2023 год '!E118</f>
        <v>0</v>
      </c>
      <c r="F17" s="2">
        <f>'гос.задание на 2022-2023 год '!F118</f>
        <v>0</v>
      </c>
      <c r="G17" s="5">
        <f>H17+I17</f>
        <v>0</v>
      </c>
      <c r="H17" s="2">
        <f>'гос.задание на 2022-2023 год '!H118</f>
        <v>0</v>
      </c>
      <c r="I17" s="2">
        <f>'гос.задание на 2022-2023 год '!I118</f>
        <v>0</v>
      </c>
    </row>
    <row r="18" spans="1:9" ht="37.5" x14ac:dyDescent="0.25">
      <c r="A18" s="110" t="s">
        <v>14</v>
      </c>
      <c r="B18" s="114" t="s">
        <v>5</v>
      </c>
      <c r="C18" s="114">
        <v>220</v>
      </c>
      <c r="D18" s="5">
        <f t="shared" si="2"/>
        <v>0</v>
      </c>
      <c r="E18" s="2">
        <f>E20+E21+E22+E29+E30+E33+E36</f>
        <v>0</v>
      </c>
      <c r="F18" s="2">
        <f>F20+F21+F22+F29+F30+F33+F36</f>
        <v>0</v>
      </c>
      <c r="G18" s="5">
        <f t="shared" ref="G18" si="5"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 x14ac:dyDescent="0.25">
      <c r="A19" s="110" t="s">
        <v>9</v>
      </c>
      <c r="B19" s="114"/>
      <c r="C19" s="114"/>
      <c r="D19" s="5"/>
      <c r="E19" s="2"/>
      <c r="F19" s="2"/>
      <c r="G19" s="5"/>
      <c r="H19" s="2"/>
      <c r="I19" s="4"/>
    </row>
    <row r="20" spans="1:9" ht="18.75" x14ac:dyDescent="0.25">
      <c r="A20" s="110" t="s">
        <v>15</v>
      </c>
      <c r="B20" s="114">
        <v>244</v>
      </c>
      <c r="C20" s="114">
        <v>221</v>
      </c>
      <c r="D20" s="5">
        <f t="shared" si="2"/>
        <v>0</v>
      </c>
      <c r="E20" s="2">
        <f>'гос.задание на 2022-2023 год '!E121</f>
        <v>0</v>
      </c>
      <c r="F20" s="2">
        <f>'гос.задание на 2022-2023 год '!F121</f>
        <v>0</v>
      </c>
      <c r="G20" s="5">
        <f t="shared" ref="G20:G22" si="6">H20+I20</f>
        <v>0</v>
      </c>
      <c r="H20" s="2">
        <f>'гос.задание на 2022-2023 год '!H121</f>
        <v>0</v>
      </c>
      <c r="I20" s="2">
        <f>'гос.задание на 2022-2023 год '!I121</f>
        <v>0</v>
      </c>
    </row>
    <row r="21" spans="1:9" ht="37.5" x14ac:dyDescent="0.25">
      <c r="A21" s="110" t="s">
        <v>16</v>
      </c>
      <c r="B21" s="114">
        <v>244</v>
      </c>
      <c r="C21" s="114">
        <v>222</v>
      </c>
      <c r="D21" s="5">
        <f t="shared" si="2"/>
        <v>0</v>
      </c>
      <c r="E21" s="2">
        <f>'гос.задание на 2022-2023 год '!E122</f>
        <v>0</v>
      </c>
      <c r="F21" s="2">
        <f>'гос.задание на 2022-2023 год '!F122</f>
        <v>0</v>
      </c>
      <c r="G21" s="5">
        <f t="shared" si="6"/>
        <v>0</v>
      </c>
      <c r="H21" s="2">
        <f>'гос.задание на 2022-2023 год '!H122</f>
        <v>0</v>
      </c>
      <c r="I21" s="2">
        <f>'гос.задание на 2022-2023 год '!I122</f>
        <v>0</v>
      </c>
    </row>
    <row r="22" spans="1:9" ht="37.5" x14ac:dyDescent="0.25">
      <c r="A22" s="110" t="s">
        <v>17</v>
      </c>
      <c r="B22" s="114" t="s">
        <v>5</v>
      </c>
      <c r="C22" s="114">
        <v>223</v>
      </c>
      <c r="D22" s="5">
        <f t="shared" si="2"/>
        <v>0</v>
      </c>
      <c r="E22" s="2">
        <f t="shared" ref="E22:F22" si="7">E24+E25+E26+E27+E28</f>
        <v>0</v>
      </c>
      <c r="F22" s="2">
        <f t="shared" si="7"/>
        <v>0</v>
      </c>
      <c r="G22" s="5">
        <f t="shared" si="6"/>
        <v>0</v>
      </c>
      <c r="H22" s="2">
        <f t="shared" ref="H22:I22" si="8">H24+H25+H26+H27+H28</f>
        <v>0</v>
      </c>
      <c r="I22" s="4">
        <f t="shared" si="8"/>
        <v>0</v>
      </c>
    </row>
    <row r="23" spans="1:9" ht="18.75" x14ac:dyDescent="0.25">
      <c r="A23" s="110" t="s">
        <v>6</v>
      </c>
      <c r="B23" s="114"/>
      <c r="C23" s="114"/>
      <c r="D23" s="5"/>
      <c r="E23" s="2"/>
      <c r="F23" s="2"/>
      <c r="G23" s="5"/>
      <c r="H23" s="2"/>
      <c r="I23" s="4"/>
    </row>
    <row r="24" spans="1:9" ht="56.25" x14ac:dyDescent="0.25">
      <c r="A24" s="110" t="s">
        <v>18</v>
      </c>
      <c r="B24" s="114">
        <v>247</v>
      </c>
      <c r="C24" s="114">
        <v>223</v>
      </c>
      <c r="D24" s="5">
        <f t="shared" si="2"/>
        <v>0</v>
      </c>
      <c r="E24" s="2">
        <f>'гос.задание на 2022-2023 год '!E125</f>
        <v>0</v>
      </c>
      <c r="F24" s="2">
        <f>'гос.задание на 2022-2023 год '!F125</f>
        <v>0</v>
      </c>
      <c r="G24" s="5">
        <f t="shared" ref="G24:G29" si="9">H24+I24</f>
        <v>0</v>
      </c>
      <c r="H24" s="2">
        <f>'гос.задание на 2022-2023 год '!H125</f>
        <v>0</v>
      </c>
      <c r="I24" s="2">
        <f>'гос.задание на 2022-2023 год '!I125</f>
        <v>0</v>
      </c>
    </row>
    <row r="25" spans="1:9" ht="37.5" x14ac:dyDescent="0.25">
      <c r="A25" s="110" t="s">
        <v>19</v>
      </c>
      <c r="B25" s="114">
        <v>247</v>
      </c>
      <c r="C25" s="114">
        <v>223</v>
      </c>
      <c r="D25" s="5">
        <f t="shared" si="2"/>
        <v>0</v>
      </c>
      <c r="E25" s="2">
        <f>'гос.задание на 2022-2023 год '!E126</f>
        <v>0</v>
      </c>
      <c r="F25" s="2">
        <f>'гос.задание на 2022-2023 год '!F126</f>
        <v>0</v>
      </c>
      <c r="G25" s="5">
        <f t="shared" si="9"/>
        <v>0</v>
      </c>
      <c r="H25" s="2">
        <f>'гос.задание на 2022-2023 год '!H126</f>
        <v>0</v>
      </c>
      <c r="I25" s="2">
        <f>'гос.задание на 2022-2023 год '!I126</f>
        <v>0</v>
      </c>
    </row>
    <row r="26" spans="1:9" ht="129" customHeight="1" x14ac:dyDescent="0.25">
      <c r="A26" s="110" t="s">
        <v>20</v>
      </c>
      <c r="B26" s="114">
        <v>247</v>
      </c>
      <c r="C26" s="114">
        <v>223</v>
      </c>
      <c r="D26" s="5">
        <f t="shared" si="2"/>
        <v>0</v>
      </c>
      <c r="E26" s="2">
        <f>'гос.задание на 2022-2023 год '!E127</f>
        <v>0</v>
      </c>
      <c r="F26" s="2">
        <f>'гос.задание на 2022-2023 год '!F127</f>
        <v>0</v>
      </c>
      <c r="G26" s="5">
        <f t="shared" si="9"/>
        <v>0</v>
      </c>
      <c r="H26" s="2">
        <f>'гос.задание на 2022-2023 год '!H127</f>
        <v>0</v>
      </c>
      <c r="I26" s="2">
        <f>'гос.задание на 2022-2023 год '!I127</f>
        <v>0</v>
      </c>
    </row>
    <row r="27" spans="1:9" ht="75" x14ac:dyDescent="0.25">
      <c r="A27" s="110" t="s">
        <v>21</v>
      </c>
      <c r="B27" s="114">
        <v>244</v>
      </c>
      <c r="C27" s="114">
        <v>223</v>
      </c>
      <c r="D27" s="5">
        <f t="shared" si="2"/>
        <v>0</v>
      </c>
      <c r="E27" s="2">
        <f>'гос.задание на 2022-2023 год '!E128</f>
        <v>0</v>
      </c>
      <c r="F27" s="2">
        <f>'гос.задание на 2022-2023 год '!F128</f>
        <v>0</v>
      </c>
      <c r="G27" s="5">
        <f t="shared" si="9"/>
        <v>0</v>
      </c>
      <c r="H27" s="2">
        <f>'гос.задание на 2022-2023 год '!H128</f>
        <v>0</v>
      </c>
      <c r="I27" s="2">
        <f>'гос.задание на 2022-2023 год '!I128</f>
        <v>0</v>
      </c>
    </row>
    <row r="28" spans="1:9" ht="56.25" x14ac:dyDescent="0.25">
      <c r="A28" s="110" t="s">
        <v>22</v>
      </c>
      <c r="B28" s="114">
        <v>244</v>
      </c>
      <c r="C28" s="114">
        <v>223</v>
      </c>
      <c r="D28" s="5">
        <f t="shared" si="2"/>
        <v>0</v>
      </c>
      <c r="E28" s="2">
        <f>'гос.задание на 2022-2023 год '!E129</f>
        <v>0</v>
      </c>
      <c r="F28" s="2">
        <f>'гос.задание на 2022-2023 год '!F129</f>
        <v>0</v>
      </c>
      <c r="G28" s="5">
        <f t="shared" si="9"/>
        <v>0</v>
      </c>
      <c r="H28" s="2">
        <f>'гос.задание на 2022-2023 год '!H129</f>
        <v>0</v>
      </c>
      <c r="I28" s="2">
        <f>'гос.задание на 2022-2023 год '!I129</f>
        <v>0</v>
      </c>
    </row>
    <row r="29" spans="1:9" ht="168.75" x14ac:dyDescent="0.25">
      <c r="A29" s="110" t="s">
        <v>23</v>
      </c>
      <c r="B29" s="114">
        <v>244</v>
      </c>
      <c r="C29" s="114">
        <v>224</v>
      </c>
      <c r="D29" s="5">
        <f t="shared" si="2"/>
        <v>0</v>
      </c>
      <c r="E29" s="2">
        <f>'гос.задание на 2022-2023 год '!E130</f>
        <v>0</v>
      </c>
      <c r="F29" s="2">
        <f>'гос.задание на 2022-2023 год '!F130</f>
        <v>0</v>
      </c>
      <c r="G29" s="5">
        <f t="shared" si="9"/>
        <v>0</v>
      </c>
      <c r="H29" s="2">
        <f>'гос.задание на 2022-2023 год '!H130</f>
        <v>0</v>
      </c>
      <c r="I29" s="2">
        <f>'гос.задание на 2022-2023 год '!I130</f>
        <v>0</v>
      </c>
    </row>
    <row r="30" spans="1:9" ht="56.25" x14ac:dyDescent="0.25">
      <c r="A30" s="110" t="s">
        <v>24</v>
      </c>
      <c r="B30" s="114" t="s">
        <v>5</v>
      </c>
      <c r="C30" s="114">
        <v>225</v>
      </c>
      <c r="D30" s="2">
        <f t="shared" ref="D30:F30" si="10">D31+D32</f>
        <v>0</v>
      </c>
      <c r="E30" s="2">
        <f>E31+E32</f>
        <v>0</v>
      </c>
      <c r="F30" s="2">
        <f t="shared" si="10"/>
        <v>0</v>
      </c>
      <c r="G30" s="2">
        <f t="shared" ref="G30" si="11">G31+G32</f>
        <v>0</v>
      </c>
      <c r="H30" s="2">
        <f>H31+H32</f>
        <v>0</v>
      </c>
      <c r="I30" s="4">
        <f t="shared" ref="I30" si="12">I31+I32</f>
        <v>0</v>
      </c>
    </row>
    <row r="31" spans="1:9" ht="18.75" x14ac:dyDescent="0.25">
      <c r="A31" s="159" t="s">
        <v>6</v>
      </c>
      <c r="B31" s="114">
        <v>243</v>
      </c>
      <c r="C31" s="114">
        <v>225</v>
      </c>
      <c r="D31" s="5">
        <f t="shared" si="2"/>
        <v>0</v>
      </c>
      <c r="E31" s="2">
        <f>'гос.задание на 2022-2023 год '!E132</f>
        <v>0</v>
      </c>
      <c r="F31" s="2">
        <f>'гос.задание на 2022-2023 год '!F132</f>
        <v>0</v>
      </c>
      <c r="G31" s="5">
        <f t="shared" ref="G31:G42" si="13">H31+I31</f>
        <v>0</v>
      </c>
      <c r="H31" s="2">
        <f>'гос.задание на 2022-2023 год '!H132</f>
        <v>0</v>
      </c>
      <c r="I31" s="2">
        <f>'гос.задание на 2022-2023 год '!I132</f>
        <v>0</v>
      </c>
    </row>
    <row r="32" spans="1:9" ht="18.75" x14ac:dyDescent="0.25">
      <c r="A32" s="159"/>
      <c r="B32" s="114">
        <v>244</v>
      </c>
      <c r="C32" s="114">
        <v>225</v>
      </c>
      <c r="D32" s="5">
        <f t="shared" si="2"/>
        <v>0</v>
      </c>
      <c r="E32" s="2">
        <f>'гос.задание на 2022-2023 год '!E133</f>
        <v>0</v>
      </c>
      <c r="F32" s="2">
        <f>'гос.задание на 2022-2023 год '!F133</f>
        <v>0</v>
      </c>
      <c r="G32" s="5">
        <f t="shared" si="13"/>
        <v>0</v>
      </c>
      <c r="H32" s="2">
        <f>'гос.задание на 2022-2023 год '!H133</f>
        <v>0</v>
      </c>
      <c r="I32" s="2">
        <f>'гос.задание на 2022-2023 год '!I133</f>
        <v>0</v>
      </c>
    </row>
    <row r="33" spans="1:9" ht="37.5" x14ac:dyDescent="0.25">
      <c r="A33" s="110" t="s">
        <v>58</v>
      </c>
      <c r="B33" s="114" t="s">
        <v>5</v>
      </c>
      <c r="C33" s="114">
        <v>226</v>
      </c>
      <c r="D33" s="5">
        <f t="shared" si="2"/>
        <v>0</v>
      </c>
      <c r="E33" s="2">
        <f>E34+E35</f>
        <v>0</v>
      </c>
      <c r="F33" s="2">
        <f>F34+F35</f>
        <v>0</v>
      </c>
      <c r="G33" s="5">
        <f t="shared" si="13"/>
        <v>0</v>
      </c>
      <c r="H33" s="2">
        <f>H34+H35</f>
        <v>0</v>
      </c>
      <c r="I33" s="4">
        <f>I34+I35</f>
        <v>0</v>
      </c>
    </row>
    <row r="34" spans="1:9" ht="18.75" x14ac:dyDescent="0.25">
      <c r="A34" s="159" t="s">
        <v>6</v>
      </c>
      <c r="B34" s="114">
        <v>243</v>
      </c>
      <c r="C34" s="114">
        <v>226</v>
      </c>
      <c r="D34" s="5">
        <f t="shared" si="2"/>
        <v>0</v>
      </c>
      <c r="E34" s="2">
        <f>'гос.задание на 2022-2023 год '!E135</f>
        <v>0</v>
      </c>
      <c r="F34" s="2">
        <f>'гос.задание на 2022-2023 год '!F135</f>
        <v>0</v>
      </c>
      <c r="G34" s="5">
        <f t="shared" si="13"/>
        <v>0</v>
      </c>
      <c r="H34" s="2">
        <f>'гос.задание на 2022-2023 год '!H135</f>
        <v>0</v>
      </c>
      <c r="I34" s="2">
        <f>'гос.задание на 2022-2023 год '!I135</f>
        <v>0</v>
      </c>
    </row>
    <row r="35" spans="1:9" ht="18.75" x14ac:dyDescent="0.25">
      <c r="A35" s="159"/>
      <c r="B35" s="114">
        <v>244</v>
      </c>
      <c r="C35" s="114">
        <v>226</v>
      </c>
      <c r="D35" s="5">
        <f t="shared" si="2"/>
        <v>0</v>
      </c>
      <c r="E35" s="2">
        <f>'гос.задание на 2022-2023 год '!E136</f>
        <v>0</v>
      </c>
      <c r="F35" s="2">
        <f>'гос.задание на 2022-2023 год '!F136</f>
        <v>0</v>
      </c>
      <c r="G35" s="5">
        <f t="shared" si="13"/>
        <v>0</v>
      </c>
      <c r="H35" s="2">
        <f>'гос.задание на 2022-2023 год '!H136</f>
        <v>0</v>
      </c>
      <c r="I35" s="2">
        <f>'гос.задание на 2022-2023 год '!I136</f>
        <v>0</v>
      </c>
    </row>
    <row r="36" spans="1:9" ht="18.75" x14ac:dyDescent="0.25">
      <c r="A36" s="110" t="s">
        <v>25</v>
      </c>
      <c r="B36" s="114">
        <v>244</v>
      </c>
      <c r="C36" s="114">
        <v>227</v>
      </c>
      <c r="D36" s="5">
        <f t="shared" si="2"/>
        <v>0</v>
      </c>
      <c r="E36" s="2">
        <f>'гос.задание на 2022-2023 год '!E137</f>
        <v>0</v>
      </c>
      <c r="F36" s="2">
        <f>'гос.задание на 2022-2023 год '!F137</f>
        <v>0</v>
      </c>
      <c r="G36" s="5">
        <f t="shared" si="13"/>
        <v>0</v>
      </c>
      <c r="H36" s="2">
        <f>'гос.задание на 2022-2023 год '!H137</f>
        <v>0</v>
      </c>
      <c r="I36" s="2">
        <f>'гос.задание на 2022-2023 год '!I137</f>
        <v>0</v>
      </c>
    </row>
    <row r="37" spans="1:9" ht="57" customHeight="1" x14ac:dyDescent="0.25">
      <c r="A37" s="151" t="s">
        <v>355</v>
      </c>
      <c r="B37" s="152">
        <v>244</v>
      </c>
      <c r="C37" s="152">
        <v>228</v>
      </c>
      <c r="D37" s="5">
        <v>0</v>
      </c>
      <c r="E37" s="2">
        <v>0</v>
      </c>
      <c r="F37" s="2">
        <v>0</v>
      </c>
      <c r="G37" s="5">
        <v>0</v>
      </c>
      <c r="H37" s="2">
        <v>0</v>
      </c>
      <c r="I37" s="158">
        <v>0</v>
      </c>
    </row>
    <row r="38" spans="1:9" ht="18.75" x14ac:dyDescent="0.25">
      <c r="A38" s="110" t="s">
        <v>30</v>
      </c>
      <c r="B38" s="114" t="s">
        <v>5</v>
      </c>
      <c r="C38" s="114">
        <v>290</v>
      </c>
      <c r="D38" s="5">
        <f t="shared" si="2"/>
        <v>0</v>
      </c>
      <c r="E38" s="2">
        <f>E40+E41</f>
        <v>0</v>
      </c>
      <c r="F38" s="2">
        <f>F40+F41</f>
        <v>0</v>
      </c>
      <c r="G38" s="5">
        <f t="shared" si="13"/>
        <v>0</v>
      </c>
      <c r="H38" s="2">
        <f>H40+H41</f>
        <v>0</v>
      </c>
      <c r="I38" s="4">
        <f>I40+I41</f>
        <v>0</v>
      </c>
    </row>
    <row r="39" spans="1:9" ht="18.75" x14ac:dyDescent="0.25">
      <c r="A39" s="110" t="s">
        <v>9</v>
      </c>
      <c r="B39" s="114"/>
      <c r="C39" s="114"/>
      <c r="D39" s="5"/>
      <c r="E39" s="2"/>
      <c r="F39" s="2"/>
      <c r="G39" s="5"/>
      <c r="H39" s="2"/>
      <c r="I39" s="4"/>
    </row>
    <row r="40" spans="1:9" ht="56.25" x14ac:dyDescent="0.25">
      <c r="A40" s="110" t="s">
        <v>34</v>
      </c>
      <c r="B40" s="114">
        <v>244</v>
      </c>
      <c r="C40" s="114">
        <v>296</v>
      </c>
      <c r="D40" s="5">
        <f t="shared" si="2"/>
        <v>0</v>
      </c>
      <c r="E40" s="2">
        <f>'гос.задание на 2022-2023 год '!E141</f>
        <v>0</v>
      </c>
      <c r="F40" s="2">
        <f>'гос.задание на 2022-2023 год '!F141</f>
        <v>0</v>
      </c>
      <c r="G40" s="5">
        <f t="shared" si="13"/>
        <v>0</v>
      </c>
      <c r="H40" s="2">
        <f>'гос.задание на 2022-2023 год '!H141</f>
        <v>0</v>
      </c>
      <c r="I40" s="2">
        <f>'гос.задание на 2022-2023 год '!I141</f>
        <v>0</v>
      </c>
    </row>
    <row r="41" spans="1:9" ht="56.25" x14ac:dyDescent="0.25">
      <c r="A41" s="110" t="s">
        <v>35</v>
      </c>
      <c r="B41" s="114">
        <v>244</v>
      </c>
      <c r="C41" s="114">
        <v>297</v>
      </c>
      <c r="D41" s="5">
        <f t="shared" si="2"/>
        <v>0</v>
      </c>
      <c r="E41" s="2">
        <f>'гос.задание на 2022-2023 год '!E142</f>
        <v>0</v>
      </c>
      <c r="F41" s="2">
        <f>'гос.задание на 2022-2023 год '!F142</f>
        <v>0</v>
      </c>
      <c r="G41" s="5">
        <f t="shared" si="13"/>
        <v>0</v>
      </c>
      <c r="H41" s="2">
        <f>'гос.задание на 2022-2023 год '!H142</f>
        <v>0</v>
      </c>
      <c r="I41" s="2">
        <f>'гос.задание на 2022-2023 год '!I142</f>
        <v>0</v>
      </c>
    </row>
    <row r="42" spans="1:9" ht="56.25" x14ac:dyDescent="0.25">
      <c r="A42" s="110" t="s">
        <v>59</v>
      </c>
      <c r="B42" s="114" t="s">
        <v>5</v>
      </c>
      <c r="C42" s="114">
        <v>300</v>
      </c>
      <c r="D42" s="5">
        <f t="shared" si="2"/>
        <v>0</v>
      </c>
      <c r="E42" s="2">
        <f>E44+E46+E45</f>
        <v>0</v>
      </c>
      <c r="F42" s="2">
        <f>F44+F46+F45</f>
        <v>0</v>
      </c>
      <c r="G42" s="5">
        <f t="shared" si="13"/>
        <v>0</v>
      </c>
      <c r="H42" s="2">
        <f>H44+H46+H45</f>
        <v>0</v>
      </c>
      <c r="I42" s="4">
        <f>I44+I46+I45</f>
        <v>0</v>
      </c>
    </row>
    <row r="43" spans="1:9" ht="18.75" x14ac:dyDescent="0.25">
      <c r="A43" s="110" t="s">
        <v>9</v>
      </c>
      <c r="B43" s="114"/>
      <c r="C43" s="114"/>
      <c r="D43" s="5"/>
      <c r="E43" s="2"/>
      <c r="F43" s="2"/>
      <c r="G43" s="5"/>
      <c r="H43" s="2"/>
      <c r="I43" s="4"/>
    </row>
    <row r="44" spans="1:9" ht="14.45" customHeight="1" x14ac:dyDescent="0.25">
      <c r="A44" s="110" t="s">
        <v>36</v>
      </c>
      <c r="B44" s="114">
        <v>244</v>
      </c>
      <c r="C44" s="114">
        <v>310</v>
      </c>
      <c r="D44" s="5">
        <f t="shared" si="2"/>
        <v>0</v>
      </c>
      <c r="E44" s="2">
        <f>'гос.задание на 2022-2023 год '!E145</f>
        <v>0</v>
      </c>
      <c r="F44" s="2">
        <f>'гос.задание на 2022-2023 год '!F145</f>
        <v>0</v>
      </c>
      <c r="G44" s="5">
        <f t="shared" ref="G44:G46" si="14">H44+I44</f>
        <v>0</v>
      </c>
      <c r="H44" s="2">
        <f>'гос.задание на 2022-2023 год '!H145</f>
        <v>0</v>
      </c>
      <c r="I44" s="2">
        <f>'гос.задание на 2022-2023 год '!I145</f>
        <v>0</v>
      </c>
    </row>
    <row r="45" spans="1:9" ht="75" x14ac:dyDescent="0.25">
      <c r="A45" s="110" t="s">
        <v>68</v>
      </c>
      <c r="B45" s="114">
        <v>244</v>
      </c>
      <c r="C45" s="114">
        <v>320</v>
      </c>
      <c r="D45" s="5">
        <f t="shared" si="2"/>
        <v>0</v>
      </c>
      <c r="E45" s="2">
        <f>'гос.задание на 2022-2023 год '!E146</f>
        <v>0</v>
      </c>
      <c r="F45" s="2">
        <f>'гос.задание на 2022-2023 год '!F146</f>
        <v>0</v>
      </c>
      <c r="G45" s="5">
        <f t="shared" si="14"/>
        <v>0</v>
      </c>
      <c r="H45" s="2">
        <f>'гос.задание на 2022-2023 год '!H146</f>
        <v>0</v>
      </c>
      <c r="I45" s="2">
        <f>'гос.задание на 2022-2023 год '!I146</f>
        <v>0</v>
      </c>
    </row>
    <row r="46" spans="1:9" ht="75" x14ac:dyDescent="0.25">
      <c r="A46" s="110" t="s">
        <v>60</v>
      </c>
      <c r="B46" s="114" t="s">
        <v>5</v>
      </c>
      <c r="C46" s="114">
        <v>340</v>
      </c>
      <c r="D46" s="5">
        <f t="shared" si="2"/>
        <v>0</v>
      </c>
      <c r="E46" s="2">
        <f>E48+E49+E50+E51+E52+E53+E55</f>
        <v>0</v>
      </c>
      <c r="F46" s="2">
        <f>F48+F49+F50+F51+F52+F53+F55</f>
        <v>0</v>
      </c>
      <c r="G46" s="5">
        <f t="shared" si="14"/>
        <v>0</v>
      </c>
      <c r="H46" s="2">
        <f>H48+H49+H50+H51+H52+H53+H55</f>
        <v>0</v>
      </c>
      <c r="I46" s="4">
        <f>I48+I49+I50+I51+I52+I53+I55</f>
        <v>0</v>
      </c>
    </row>
    <row r="47" spans="1:9" ht="18.75" x14ac:dyDescent="0.25">
      <c r="A47" s="110" t="s">
        <v>6</v>
      </c>
      <c r="B47" s="114"/>
      <c r="C47" s="114"/>
      <c r="D47" s="5"/>
      <c r="E47" s="2"/>
      <c r="F47" s="2"/>
      <c r="G47" s="5"/>
      <c r="H47" s="2"/>
      <c r="I47" s="4"/>
    </row>
    <row r="48" spans="1:9" ht="131.25" x14ac:dyDescent="0.25">
      <c r="A48" s="110" t="s">
        <v>37</v>
      </c>
      <c r="B48" s="114">
        <v>244</v>
      </c>
      <c r="C48" s="114">
        <v>341</v>
      </c>
      <c r="D48" s="5">
        <f t="shared" ref="D48:D55" si="15">E48+F48</f>
        <v>0</v>
      </c>
      <c r="E48" s="2">
        <f>'гос.задание на 2022-2023 год '!E149</f>
        <v>0</v>
      </c>
      <c r="F48" s="2">
        <f>'гос.задание на 2022-2023 год '!F149</f>
        <v>0</v>
      </c>
      <c r="G48" s="5">
        <f t="shared" ref="G48:G55" si="16">H48+I48</f>
        <v>0</v>
      </c>
      <c r="H48" s="2">
        <f>'гос.задание на 2022-2023 год '!H149</f>
        <v>0</v>
      </c>
      <c r="I48" s="2">
        <f>'гос.задание на 2022-2023 год '!I149</f>
        <v>0</v>
      </c>
    </row>
    <row r="49" spans="1:9" ht="56.25" x14ac:dyDescent="0.25">
      <c r="A49" s="110" t="s">
        <v>38</v>
      </c>
      <c r="B49" s="114">
        <v>244</v>
      </c>
      <c r="C49" s="114">
        <v>342</v>
      </c>
      <c r="D49" s="5">
        <f t="shared" si="15"/>
        <v>0</v>
      </c>
      <c r="E49" s="2">
        <f>'гос.задание на 2022-2023 год '!E150</f>
        <v>0</v>
      </c>
      <c r="F49" s="2">
        <f>'гос.задание на 2022-2023 год '!F150</f>
        <v>0</v>
      </c>
      <c r="G49" s="5">
        <f t="shared" si="16"/>
        <v>0</v>
      </c>
      <c r="H49" s="2">
        <f>'гос.задание на 2022-2023 год '!H150</f>
        <v>0</v>
      </c>
      <c r="I49" s="2">
        <f>'гос.задание на 2022-2023 год '!I150</f>
        <v>0</v>
      </c>
    </row>
    <row r="50" spans="1:9" ht="75" x14ac:dyDescent="0.25">
      <c r="A50" s="110" t="s">
        <v>39</v>
      </c>
      <c r="B50" s="114">
        <v>244</v>
      </c>
      <c r="C50" s="114">
        <v>343</v>
      </c>
      <c r="D50" s="5">
        <f t="shared" si="15"/>
        <v>0</v>
      </c>
      <c r="E50" s="2">
        <f>'гос.задание на 2022-2023 год '!E151</f>
        <v>0</v>
      </c>
      <c r="F50" s="2">
        <f>'гос.задание на 2022-2023 год '!F151</f>
        <v>0</v>
      </c>
      <c r="G50" s="5">
        <f t="shared" si="16"/>
        <v>0</v>
      </c>
      <c r="H50" s="2">
        <f>'гос.задание на 2022-2023 год '!H151</f>
        <v>0</v>
      </c>
      <c r="I50" s="2">
        <f>'гос.задание на 2022-2023 год '!I151</f>
        <v>0</v>
      </c>
    </row>
    <row r="51" spans="1:9" ht="75" x14ac:dyDescent="0.25">
      <c r="A51" s="110" t="s">
        <v>40</v>
      </c>
      <c r="B51" s="114">
        <v>244</v>
      </c>
      <c r="C51" s="114">
        <v>344</v>
      </c>
      <c r="D51" s="5">
        <f t="shared" si="15"/>
        <v>0</v>
      </c>
      <c r="E51" s="2">
        <f>'гос.задание на 2022-2023 год '!E152</f>
        <v>0</v>
      </c>
      <c r="F51" s="2">
        <f>'гос.задание на 2022-2023 год '!F152</f>
        <v>0</v>
      </c>
      <c r="G51" s="5">
        <f t="shared" si="16"/>
        <v>0</v>
      </c>
      <c r="H51" s="2">
        <f>'гос.задание на 2022-2023 год '!H152</f>
        <v>0</v>
      </c>
      <c r="I51" s="2">
        <f>'гос.задание на 2022-2023 год '!I152</f>
        <v>0</v>
      </c>
    </row>
    <row r="52" spans="1:9" ht="56.25" x14ac:dyDescent="0.25">
      <c r="A52" s="110" t="s">
        <v>41</v>
      </c>
      <c r="B52" s="114">
        <v>244</v>
      </c>
      <c r="C52" s="114">
        <v>345</v>
      </c>
      <c r="D52" s="5">
        <f t="shared" si="15"/>
        <v>0</v>
      </c>
      <c r="E52" s="2">
        <f>'гос.задание на 2022-2023 год '!E153</f>
        <v>0</v>
      </c>
      <c r="F52" s="2">
        <f>'гос.задание на 2022-2023 год '!F153</f>
        <v>0</v>
      </c>
      <c r="G52" s="5">
        <f t="shared" si="16"/>
        <v>0</v>
      </c>
      <c r="H52" s="2">
        <f>'гос.задание на 2022-2023 год '!H153</f>
        <v>0</v>
      </c>
      <c r="I52" s="2">
        <f>'гос.задание на 2022-2023 год '!I153</f>
        <v>0</v>
      </c>
    </row>
    <row r="53" spans="1:9" ht="75" x14ac:dyDescent="0.25">
      <c r="A53" s="110" t="s">
        <v>42</v>
      </c>
      <c r="B53" s="114">
        <v>244</v>
      </c>
      <c r="C53" s="114">
        <v>346</v>
      </c>
      <c r="D53" s="5">
        <f t="shared" si="15"/>
        <v>0</v>
      </c>
      <c r="E53" s="2">
        <f>'гос.задание на 2022-2023 год '!E154</f>
        <v>0</v>
      </c>
      <c r="F53" s="2">
        <f>'гос.задание на 2022-2023 год '!F154</f>
        <v>0</v>
      </c>
      <c r="G53" s="5">
        <f t="shared" si="16"/>
        <v>0</v>
      </c>
      <c r="H53" s="2">
        <f>'гос.задание на 2022-2023 год '!H154</f>
        <v>0</v>
      </c>
      <c r="I53" s="2">
        <f>'гос.задание на 2022-2023 год '!I154</f>
        <v>0</v>
      </c>
    </row>
    <row r="54" spans="1:9" ht="109.5" customHeight="1" x14ac:dyDescent="0.25">
      <c r="A54" s="151" t="s">
        <v>356</v>
      </c>
      <c r="B54" s="152">
        <v>244</v>
      </c>
      <c r="C54" s="152">
        <v>347</v>
      </c>
      <c r="D54" s="5">
        <v>0</v>
      </c>
      <c r="E54" s="2">
        <v>0</v>
      </c>
      <c r="F54" s="2">
        <v>0</v>
      </c>
      <c r="G54" s="5">
        <v>0</v>
      </c>
      <c r="H54" s="2">
        <v>0</v>
      </c>
      <c r="I54" s="2">
        <v>0</v>
      </c>
    </row>
    <row r="55" spans="1:9" ht="112.5" x14ac:dyDescent="0.25">
      <c r="A55" s="110" t="s">
        <v>43</v>
      </c>
      <c r="B55" s="114">
        <v>244</v>
      </c>
      <c r="C55" s="114">
        <v>349</v>
      </c>
      <c r="D55" s="5">
        <f t="shared" si="15"/>
        <v>0</v>
      </c>
      <c r="E55" s="2">
        <f>'гос.задание на 2022-2023 год '!E156</f>
        <v>0</v>
      </c>
      <c r="F55" s="2">
        <f>'гос.задание на 2022-2023 год '!F156</f>
        <v>0</v>
      </c>
      <c r="G55" s="5">
        <f t="shared" si="16"/>
        <v>0</v>
      </c>
      <c r="H55" s="2">
        <f>'гос.задание на 2022-2023 год '!H156</f>
        <v>0</v>
      </c>
      <c r="I55" s="2">
        <f>'гос.задание на 2022-2023 год '!I156</f>
        <v>0</v>
      </c>
    </row>
    <row r="56" spans="1:9" ht="32.450000000000003" customHeight="1" x14ac:dyDescent="0.25">
      <c r="A56" s="257" t="s">
        <v>201</v>
      </c>
      <c r="B56" s="258"/>
      <c r="C56" s="258"/>
      <c r="D56" s="258"/>
      <c r="E56" s="258"/>
      <c r="F56" s="258"/>
      <c r="G56" s="258"/>
      <c r="H56" s="258"/>
      <c r="I56" s="259"/>
    </row>
    <row r="57" spans="1:9" ht="18.75" x14ac:dyDescent="0.25">
      <c r="A57" s="110" t="s">
        <v>8</v>
      </c>
      <c r="B57" s="114" t="s">
        <v>5</v>
      </c>
      <c r="C57" s="114">
        <v>200</v>
      </c>
      <c r="D57" s="5">
        <f t="shared" ref="D57" si="17">E57+F57</f>
        <v>1132764.2200000002</v>
      </c>
      <c r="E57" s="2">
        <f>E59+E62+E82</f>
        <v>1132764.2200000002</v>
      </c>
      <c r="F57" s="2">
        <f>F59+F62+F82</f>
        <v>0</v>
      </c>
      <c r="G57" s="5">
        <f t="shared" ref="G57" si="18">H57+I57</f>
        <v>1146455.6200000001</v>
      </c>
      <c r="H57" s="2">
        <f>H59+H62+H82</f>
        <v>1146455.6200000001</v>
      </c>
      <c r="I57" s="4">
        <f>I59+I62+I82</f>
        <v>0</v>
      </c>
    </row>
    <row r="58" spans="1:9" ht="18.75" x14ac:dyDescent="0.25">
      <c r="A58" s="110" t="s">
        <v>9</v>
      </c>
      <c r="B58" s="114"/>
      <c r="C58" s="114"/>
      <c r="D58" s="5"/>
      <c r="E58" s="2"/>
      <c r="F58" s="2"/>
      <c r="G58" s="5"/>
      <c r="H58" s="2"/>
      <c r="I58" s="4"/>
    </row>
    <row r="59" spans="1:9" ht="75" x14ac:dyDescent="0.25">
      <c r="A59" s="110" t="s">
        <v>10</v>
      </c>
      <c r="B59" s="114" t="s">
        <v>5</v>
      </c>
      <c r="C59" s="114">
        <v>210</v>
      </c>
      <c r="D59" s="5">
        <f t="shared" ref="D59" si="19">E59+F59</f>
        <v>0</v>
      </c>
      <c r="E59" s="2">
        <f>E61</f>
        <v>0</v>
      </c>
      <c r="F59" s="2">
        <f>F61</f>
        <v>0</v>
      </c>
      <c r="G59" s="5">
        <f t="shared" ref="G59" si="20">H59+I59</f>
        <v>0</v>
      </c>
      <c r="H59" s="2">
        <f>H61</f>
        <v>0</v>
      </c>
      <c r="I59" s="4">
        <f>I61</f>
        <v>0</v>
      </c>
    </row>
    <row r="60" spans="1:9" ht="18.75" x14ac:dyDescent="0.25">
      <c r="A60" s="110" t="s">
        <v>9</v>
      </c>
      <c r="B60" s="114"/>
      <c r="C60" s="114"/>
      <c r="D60" s="5"/>
      <c r="E60" s="2"/>
      <c r="F60" s="2"/>
      <c r="G60" s="5"/>
      <c r="H60" s="2"/>
      <c r="I60" s="4"/>
    </row>
    <row r="61" spans="1:9" ht="93.75" x14ac:dyDescent="0.25">
      <c r="A61" s="110" t="s">
        <v>200</v>
      </c>
      <c r="B61" s="114">
        <v>244</v>
      </c>
      <c r="C61" s="114">
        <v>214</v>
      </c>
      <c r="D61" s="5">
        <f>E61+F61</f>
        <v>0</v>
      </c>
      <c r="E61" s="2">
        <f>'гос.задание на 2022-2023 год '!E162</f>
        <v>0</v>
      </c>
      <c r="F61" s="2">
        <f>'гос.задание на 2022-2023 год '!F162</f>
        <v>0</v>
      </c>
      <c r="G61" s="5">
        <f>H61+I61</f>
        <v>0</v>
      </c>
      <c r="H61" s="2">
        <f>'гос.задание на 2022-2023 год '!H162</f>
        <v>0</v>
      </c>
      <c r="I61" s="2">
        <f>'гос.задание на 2022-2023 год '!I162</f>
        <v>0</v>
      </c>
    </row>
    <row r="62" spans="1:9" ht="37.5" x14ac:dyDescent="0.25">
      <c r="A62" s="110" t="s">
        <v>14</v>
      </c>
      <c r="B62" s="114" t="s">
        <v>5</v>
      </c>
      <c r="C62" s="114">
        <v>220</v>
      </c>
      <c r="D62" s="5">
        <f t="shared" ref="D62" si="21">E62+F62</f>
        <v>1132764.2200000002</v>
      </c>
      <c r="E62" s="2">
        <f>E64+E65+E66+E73+E74+E77+E80</f>
        <v>1132764.2200000002</v>
      </c>
      <c r="F62" s="2">
        <f>F64+F65+F66+F73+F74+F77+F80</f>
        <v>0</v>
      </c>
      <c r="G62" s="5">
        <f t="shared" ref="G62" si="22">H62+I62</f>
        <v>1146455.6200000001</v>
      </c>
      <c r="H62" s="2">
        <f>H64+H65+H66+H73+H74+H77+H80</f>
        <v>1146455.6200000001</v>
      </c>
      <c r="I62" s="4">
        <f>I64+I65+I66+I73+I74+I77+I80</f>
        <v>0</v>
      </c>
    </row>
    <row r="63" spans="1:9" ht="18.75" x14ac:dyDescent="0.25">
      <c r="A63" s="110" t="s">
        <v>9</v>
      </c>
      <c r="B63" s="114"/>
      <c r="C63" s="114"/>
      <c r="D63" s="5"/>
      <c r="E63" s="2"/>
      <c r="F63" s="2"/>
      <c r="G63" s="5"/>
      <c r="H63" s="2"/>
      <c r="I63" s="4"/>
    </row>
    <row r="64" spans="1:9" ht="18.75" x14ac:dyDescent="0.25">
      <c r="A64" s="110" t="s">
        <v>15</v>
      </c>
      <c r="B64" s="114">
        <v>244</v>
      </c>
      <c r="C64" s="114">
        <v>221</v>
      </c>
      <c r="D64" s="5">
        <f t="shared" ref="D64:D66" si="23">E64+F64</f>
        <v>50000</v>
      </c>
      <c r="E64" s="2">
        <f>'гос.задание на 2022-2023 год '!E165</f>
        <v>50000</v>
      </c>
      <c r="F64" s="2">
        <f>'гос.задание на 2022-2023 год '!F165</f>
        <v>0</v>
      </c>
      <c r="G64" s="5">
        <f t="shared" ref="G64:G66" si="24">H64+I64</f>
        <v>50000</v>
      </c>
      <c r="H64" s="2">
        <f>'гос.задание на 2022-2023 год '!H165</f>
        <v>50000</v>
      </c>
      <c r="I64" s="2">
        <f>'гос.задание на 2022-2023 год '!I165</f>
        <v>0</v>
      </c>
    </row>
    <row r="65" spans="1:9" ht="37.5" x14ac:dyDescent="0.25">
      <c r="A65" s="110" t="s">
        <v>16</v>
      </c>
      <c r="B65" s="114">
        <v>244</v>
      </c>
      <c r="C65" s="114">
        <v>222</v>
      </c>
      <c r="D65" s="5">
        <f t="shared" si="23"/>
        <v>0</v>
      </c>
      <c r="E65" s="2">
        <f>'гос.задание на 2022-2023 год '!E166</f>
        <v>0</v>
      </c>
      <c r="F65" s="2">
        <f>'гос.задание на 2022-2023 год '!F166</f>
        <v>0</v>
      </c>
      <c r="G65" s="5">
        <f t="shared" si="24"/>
        <v>0</v>
      </c>
      <c r="H65" s="2">
        <f>'гос.задание на 2022-2023 год '!H166</f>
        <v>0</v>
      </c>
      <c r="I65" s="2">
        <f>'гос.задание на 2022-2023 год '!I166</f>
        <v>0</v>
      </c>
    </row>
    <row r="66" spans="1:9" ht="37.5" x14ac:dyDescent="0.25">
      <c r="A66" s="110" t="s">
        <v>17</v>
      </c>
      <c r="B66" s="114" t="s">
        <v>5</v>
      </c>
      <c r="C66" s="114">
        <v>223</v>
      </c>
      <c r="D66" s="5">
        <f t="shared" si="23"/>
        <v>595278.22000000009</v>
      </c>
      <c r="E66" s="2">
        <f t="shared" ref="E66:F66" si="25">E68+E69+E70+E71+E72</f>
        <v>595278.22000000009</v>
      </c>
      <c r="F66" s="2">
        <f t="shared" si="25"/>
        <v>0</v>
      </c>
      <c r="G66" s="5">
        <f t="shared" si="24"/>
        <v>608969.62</v>
      </c>
      <c r="H66" s="2">
        <f t="shared" ref="H66:I66" si="26">H68+H69+H70+H71+H72</f>
        <v>608969.62</v>
      </c>
      <c r="I66" s="4">
        <f t="shared" si="26"/>
        <v>0</v>
      </c>
    </row>
    <row r="67" spans="1:9" ht="18.75" x14ac:dyDescent="0.25">
      <c r="A67" s="110" t="s">
        <v>6</v>
      </c>
      <c r="B67" s="114"/>
      <c r="C67" s="114"/>
      <c r="D67" s="5"/>
      <c r="E67" s="2"/>
      <c r="F67" s="2"/>
      <c r="G67" s="5"/>
      <c r="H67" s="2"/>
      <c r="I67" s="4"/>
    </row>
    <row r="68" spans="1:9" ht="56.25" x14ac:dyDescent="0.25">
      <c r="A68" s="110" t="s">
        <v>18</v>
      </c>
      <c r="B68" s="114">
        <v>247</v>
      </c>
      <c r="C68" s="114">
        <v>223</v>
      </c>
      <c r="D68" s="5">
        <f t="shared" ref="D68:D73" si="27">E68+F68</f>
        <v>95627.23</v>
      </c>
      <c r="E68" s="2">
        <f>'гос.задание на 2022-2023 год '!E169</f>
        <v>95627.23</v>
      </c>
      <c r="F68" s="2">
        <f>'гос.задание на 2022-2023 год '!F169</f>
        <v>0</v>
      </c>
      <c r="G68" s="5">
        <f t="shared" ref="G68:G73" si="28">H68+I68</f>
        <v>97826.66</v>
      </c>
      <c r="H68" s="2">
        <f>'гос.задание на 2022-2023 год '!H169</f>
        <v>97826.66</v>
      </c>
      <c r="I68" s="2">
        <f>'гос.задание на 2022-2023 год '!I169</f>
        <v>0</v>
      </c>
    </row>
    <row r="69" spans="1:9" ht="37.5" x14ac:dyDescent="0.25">
      <c r="A69" s="110" t="s">
        <v>19</v>
      </c>
      <c r="B69" s="114">
        <v>247</v>
      </c>
      <c r="C69" s="114">
        <v>223</v>
      </c>
      <c r="D69" s="5">
        <f t="shared" si="27"/>
        <v>0</v>
      </c>
      <c r="E69" s="2">
        <f>'гос.задание на 2022-2023 год '!E170</f>
        <v>0</v>
      </c>
      <c r="F69" s="2">
        <f>'гос.задание на 2022-2023 год '!F170</f>
        <v>0</v>
      </c>
      <c r="G69" s="5">
        <f t="shared" si="28"/>
        <v>0</v>
      </c>
      <c r="H69" s="2">
        <f>'гос.задание на 2022-2023 год '!H170</f>
        <v>0</v>
      </c>
      <c r="I69" s="2">
        <f>'гос.задание на 2022-2023 год '!I170</f>
        <v>0</v>
      </c>
    </row>
    <row r="70" spans="1:9" ht="75" x14ac:dyDescent="0.25">
      <c r="A70" s="110" t="s">
        <v>20</v>
      </c>
      <c r="B70" s="114">
        <v>247</v>
      </c>
      <c r="C70" s="114">
        <v>223</v>
      </c>
      <c r="D70" s="5">
        <f t="shared" si="27"/>
        <v>481782.57</v>
      </c>
      <c r="E70" s="2">
        <f>'гос.задание на 2022-2023 год '!E171</f>
        <v>481782.57</v>
      </c>
      <c r="F70" s="2">
        <f>'гос.задание на 2022-2023 год '!F171</f>
        <v>0</v>
      </c>
      <c r="G70" s="5">
        <f t="shared" si="28"/>
        <v>492863.57</v>
      </c>
      <c r="H70" s="2">
        <f>'гос.задание на 2022-2023 год '!H171</f>
        <v>492863.57</v>
      </c>
      <c r="I70" s="2">
        <f>'гос.задание на 2022-2023 год '!I171</f>
        <v>0</v>
      </c>
    </row>
    <row r="71" spans="1:9" ht="75" x14ac:dyDescent="0.25">
      <c r="A71" s="110" t="s">
        <v>21</v>
      </c>
      <c r="B71" s="114">
        <v>244</v>
      </c>
      <c r="C71" s="114">
        <v>223</v>
      </c>
      <c r="D71" s="5">
        <f t="shared" si="27"/>
        <v>17868.419999999998</v>
      </c>
      <c r="E71" s="2">
        <f>'гос.задание на 2022-2023 год '!E172</f>
        <v>17868.419999999998</v>
      </c>
      <c r="F71" s="2">
        <f>'гос.задание на 2022-2023 год '!F172</f>
        <v>0</v>
      </c>
      <c r="G71" s="5">
        <f t="shared" si="28"/>
        <v>18279.39</v>
      </c>
      <c r="H71" s="2">
        <f>'гос.задание на 2022-2023 год '!H172</f>
        <v>18279.39</v>
      </c>
      <c r="I71" s="2">
        <f>'гос.задание на 2022-2023 год '!I172</f>
        <v>0</v>
      </c>
    </row>
    <row r="72" spans="1:9" ht="56.25" x14ac:dyDescent="0.25">
      <c r="A72" s="110" t="s">
        <v>22</v>
      </c>
      <c r="B72" s="114">
        <v>244</v>
      </c>
      <c r="C72" s="114">
        <v>223</v>
      </c>
      <c r="D72" s="5">
        <f t="shared" si="27"/>
        <v>0</v>
      </c>
      <c r="E72" s="2">
        <f>'гос.задание на 2022-2023 год '!E173</f>
        <v>0</v>
      </c>
      <c r="F72" s="2">
        <f>'гос.задание на 2022-2023 год '!F173</f>
        <v>0</v>
      </c>
      <c r="G72" s="5">
        <f t="shared" si="28"/>
        <v>0</v>
      </c>
      <c r="H72" s="2">
        <f>'гос.задание на 2022-2023 год '!H173</f>
        <v>0</v>
      </c>
      <c r="I72" s="2">
        <f>'гос.задание на 2022-2023 год '!I173</f>
        <v>0</v>
      </c>
    </row>
    <row r="73" spans="1:9" ht="168.75" x14ac:dyDescent="0.25">
      <c r="A73" s="110" t="s">
        <v>23</v>
      </c>
      <c r="B73" s="114">
        <v>244</v>
      </c>
      <c r="C73" s="114">
        <v>224</v>
      </c>
      <c r="D73" s="5">
        <f t="shared" si="27"/>
        <v>333000</v>
      </c>
      <c r="E73" s="2">
        <f>'гос.задание на 2022-2023 год '!E174</f>
        <v>333000</v>
      </c>
      <c r="F73" s="2">
        <f>'гос.задание на 2022-2023 год '!F174</f>
        <v>0</v>
      </c>
      <c r="G73" s="5">
        <f t="shared" si="28"/>
        <v>333000</v>
      </c>
      <c r="H73" s="2">
        <f>'гос.задание на 2022-2023 год '!H174</f>
        <v>333000</v>
      </c>
      <c r="I73" s="2">
        <f>'гос.задание на 2022-2023 год '!I174</f>
        <v>0</v>
      </c>
    </row>
    <row r="74" spans="1:9" ht="56.25" x14ac:dyDescent="0.25">
      <c r="A74" s="110" t="s">
        <v>24</v>
      </c>
      <c r="B74" s="114" t="s">
        <v>5</v>
      </c>
      <c r="C74" s="114">
        <v>225</v>
      </c>
      <c r="D74" s="2">
        <f t="shared" ref="D74" si="29">D75+D76</f>
        <v>95000</v>
      </c>
      <c r="E74" s="2">
        <f>E75+E76</f>
        <v>95000</v>
      </c>
      <c r="F74" s="2">
        <f t="shared" ref="F74:G74" si="30">F75+F76</f>
        <v>0</v>
      </c>
      <c r="G74" s="2">
        <f t="shared" si="30"/>
        <v>95000</v>
      </c>
      <c r="H74" s="2">
        <f>H75+H76</f>
        <v>95000</v>
      </c>
      <c r="I74" s="4">
        <f t="shared" ref="I74" si="31">I75+I76</f>
        <v>0</v>
      </c>
    </row>
    <row r="75" spans="1:9" ht="18.75" x14ac:dyDescent="0.25">
      <c r="A75" s="159" t="s">
        <v>6</v>
      </c>
      <c r="B75" s="114">
        <v>243</v>
      </c>
      <c r="C75" s="114">
        <v>225</v>
      </c>
      <c r="D75" s="5">
        <f t="shared" ref="D75:D86" si="32">E75+F75</f>
        <v>0</v>
      </c>
      <c r="E75" s="2">
        <f>'гос.задание на 2022-2023 год '!E176</f>
        <v>0</v>
      </c>
      <c r="F75" s="2">
        <f>'гос.задание на 2022-2023 год '!F176</f>
        <v>0</v>
      </c>
      <c r="G75" s="5">
        <f t="shared" ref="G75:G86" si="33">H75+I75</f>
        <v>0</v>
      </c>
      <c r="H75" s="2">
        <f>'гос.задание на 2022-2023 год '!H176</f>
        <v>0</v>
      </c>
      <c r="I75" s="2">
        <f>'гос.задание на 2022-2023 год '!I176</f>
        <v>0</v>
      </c>
    </row>
    <row r="76" spans="1:9" ht="18.75" x14ac:dyDescent="0.25">
      <c r="A76" s="159"/>
      <c r="B76" s="114">
        <v>244</v>
      </c>
      <c r="C76" s="114">
        <v>225</v>
      </c>
      <c r="D76" s="5">
        <f t="shared" si="32"/>
        <v>95000</v>
      </c>
      <c r="E76" s="2">
        <f>'гос.задание на 2022-2023 год '!E177</f>
        <v>95000</v>
      </c>
      <c r="F76" s="2">
        <f>'гос.задание на 2022-2023 год '!F177</f>
        <v>0</v>
      </c>
      <c r="G76" s="5">
        <f t="shared" si="33"/>
        <v>95000</v>
      </c>
      <c r="H76" s="2">
        <f>'гос.задание на 2022-2023 год '!H177</f>
        <v>95000</v>
      </c>
      <c r="I76" s="2">
        <f>'гос.задание на 2022-2023 год '!I177</f>
        <v>0</v>
      </c>
    </row>
    <row r="77" spans="1:9" ht="37.5" x14ac:dyDescent="0.25">
      <c r="A77" s="110" t="s">
        <v>58</v>
      </c>
      <c r="B77" s="114" t="s">
        <v>5</v>
      </c>
      <c r="C77" s="114">
        <v>226</v>
      </c>
      <c r="D77" s="5">
        <f t="shared" si="32"/>
        <v>52486</v>
      </c>
      <c r="E77" s="2">
        <f>E78+E79</f>
        <v>52486</v>
      </c>
      <c r="F77" s="2">
        <f>F78+F79</f>
        <v>0</v>
      </c>
      <c r="G77" s="5">
        <f t="shared" si="33"/>
        <v>52486</v>
      </c>
      <c r="H77" s="2">
        <f>H78+H79</f>
        <v>52486</v>
      </c>
      <c r="I77" s="4">
        <f>I78+I79</f>
        <v>0</v>
      </c>
    </row>
    <row r="78" spans="1:9" ht="18.75" x14ac:dyDescent="0.25">
      <c r="A78" s="159" t="s">
        <v>6</v>
      </c>
      <c r="B78" s="114">
        <v>243</v>
      </c>
      <c r="C78" s="114">
        <v>226</v>
      </c>
      <c r="D78" s="5">
        <f t="shared" si="32"/>
        <v>0</v>
      </c>
      <c r="E78" s="2">
        <f>'гос.задание на 2022-2023 год '!E179</f>
        <v>0</v>
      </c>
      <c r="F78" s="2">
        <f>'гос.задание на 2022-2023 год '!F179</f>
        <v>0</v>
      </c>
      <c r="G78" s="5">
        <f t="shared" si="33"/>
        <v>0</v>
      </c>
      <c r="H78" s="2">
        <f>'гос.задание на 2022-2023 год '!H179</f>
        <v>0</v>
      </c>
      <c r="I78" s="2">
        <f>'гос.задание на 2022-2023 год '!I179</f>
        <v>0</v>
      </c>
    </row>
    <row r="79" spans="1:9" ht="18.75" x14ac:dyDescent="0.25">
      <c r="A79" s="159"/>
      <c r="B79" s="114">
        <v>244</v>
      </c>
      <c r="C79" s="114">
        <v>226</v>
      </c>
      <c r="D79" s="5">
        <f t="shared" si="32"/>
        <v>52486</v>
      </c>
      <c r="E79" s="2">
        <f>'гос.задание на 2022-2023 год '!E180</f>
        <v>52486</v>
      </c>
      <c r="F79" s="2">
        <f>'гос.задание на 2022-2023 год '!F180</f>
        <v>0</v>
      </c>
      <c r="G79" s="5">
        <f t="shared" si="33"/>
        <v>52486</v>
      </c>
      <c r="H79" s="2">
        <f>'гос.задание на 2022-2023 год '!H180</f>
        <v>52486</v>
      </c>
      <c r="I79" s="2">
        <f>'гос.задание на 2022-2023 год '!I180</f>
        <v>0</v>
      </c>
    </row>
    <row r="80" spans="1:9" ht="18.75" x14ac:dyDescent="0.25">
      <c r="A80" s="110" t="s">
        <v>25</v>
      </c>
      <c r="B80" s="114">
        <v>244</v>
      </c>
      <c r="C80" s="114">
        <v>227</v>
      </c>
      <c r="D80" s="5">
        <f t="shared" si="32"/>
        <v>7000</v>
      </c>
      <c r="E80" s="2">
        <f>'гос.задание на 2022-2023 год '!E181</f>
        <v>7000</v>
      </c>
      <c r="F80" s="2">
        <f>'гос.задание на 2022-2023 год '!F181</f>
        <v>0</v>
      </c>
      <c r="G80" s="5">
        <f t="shared" si="33"/>
        <v>7000</v>
      </c>
      <c r="H80" s="2">
        <f>'гос.задание на 2022-2023 год '!H181</f>
        <v>7000</v>
      </c>
      <c r="I80" s="2">
        <f>'гос.задание на 2022-2023 год '!I181</f>
        <v>0</v>
      </c>
    </row>
    <row r="81" spans="1:9" ht="51.75" customHeight="1" x14ac:dyDescent="0.25">
      <c r="A81" s="151" t="s">
        <v>355</v>
      </c>
      <c r="B81" s="152">
        <v>244</v>
      </c>
      <c r="C81" s="152">
        <v>228</v>
      </c>
      <c r="D81" s="5">
        <v>0</v>
      </c>
      <c r="E81" s="2">
        <v>0</v>
      </c>
      <c r="F81" s="2">
        <v>0</v>
      </c>
      <c r="G81" s="5">
        <v>0</v>
      </c>
      <c r="H81" s="2">
        <v>0</v>
      </c>
      <c r="I81" s="158">
        <v>0</v>
      </c>
    </row>
    <row r="82" spans="1:9" ht="18.75" x14ac:dyDescent="0.25">
      <c r="A82" s="110" t="s">
        <v>30</v>
      </c>
      <c r="B82" s="114" t="s">
        <v>5</v>
      </c>
      <c r="C82" s="114">
        <v>290</v>
      </c>
      <c r="D82" s="5">
        <f t="shared" si="32"/>
        <v>0</v>
      </c>
      <c r="E82" s="2">
        <f>E84+E85</f>
        <v>0</v>
      </c>
      <c r="F82" s="2">
        <f>F84+F85</f>
        <v>0</v>
      </c>
      <c r="G82" s="5">
        <f t="shared" si="33"/>
        <v>0</v>
      </c>
      <c r="H82" s="2">
        <f>H84+H85</f>
        <v>0</v>
      </c>
      <c r="I82" s="4">
        <f>I84+I85</f>
        <v>0</v>
      </c>
    </row>
    <row r="83" spans="1:9" ht="18.75" x14ac:dyDescent="0.25">
      <c r="A83" s="110" t="s">
        <v>9</v>
      </c>
      <c r="B83" s="114"/>
      <c r="C83" s="114"/>
      <c r="D83" s="5">
        <f t="shared" si="32"/>
        <v>0</v>
      </c>
      <c r="E83" s="2"/>
      <c r="F83" s="2"/>
      <c r="G83" s="5">
        <f t="shared" si="33"/>
        <v>0</v>
      </c>
      <c r="H83" s="2"/>
      <c r="I83" s="4"/>
    </row>
    <row r="84" spans="1:9" ht="56.25" x14ac:dyDescent="0.25">
      <c r="A84" s="110" t="s">
        <v>34</v>
      </c>
      <c r="B84" s="114">
        <v>244</v>
      </c>
      <c r="C84" s="114">
        <v>296</v>
      </c>
      <c r="D84" s="5">
        <f t="shared" si="32"/>
        <v>0</v>
      </c>
      <c r="E84" s="2">
        <f>'гос.задание на 2022-2023 год '!E185</f>
        <v>0</v>
      </c>
      <c r="F84" s="2">
        <f>'гос.задание на 2022-2023 год '!F185</f>
        <v>0</v>
      </c>
      <c r="G84" s="5">
        <f t="shared" si="33"/>
        <v>0</v>
      </c>
      <c r="H84" s="2">
        <f>'гос.задание на 2022-2023 год '!H185</f>
        <v>0</v>
      </c>
      <c r="I84" s="2">
        <f>'гос.задание на 2022-2023 год '!I185</f>
        <v>0</v>
      </c>
    </row>
    <row r="85" spans="1:9" ht="56.25" x14ac:dyDescent="0.25">
      <c r="A85" s="110" t="s">
        <v>35</v>
      </c>
      <c r="B85" s="114">
        <v>244</v>
      </c>
      <c r="C85" s="114">
        <v>297</v>
      </c>
      <c r="D85" s="5">
        <f t="shared" si="32"/>
        <v>0</v>
      </c>
      <c r="E85" s="2">
        <f>'гос.задание на 2022-2023 год '!E186</f>
        <v>0</v>
      </c>
      <c r="F85" s="2">
        <f>'гос.задание на 2022-2023 год '!F186</f>
        <v>0</v>
      </c>
      <c r="G85" s="5">
        <f t="shared" si="33"/>
        <v>0</v>
      </c>
      <c r="H85" s="2">
        <f>'гос.задание на 2022-2023 год '!H186</f>
        <v>0</v>
      </c>
      <c r="I85" s="2">
        <f>'гос.задание на 2022-2023 год '!I186</f>
        <v>0</v>
      </c>
    </row>
    <row r="86" spans="1:9" ht="56.25" x14ac:dyDescent="0.25">
      <c r="A86" s="110" t="s">
        <v>59</v>
      </c>
      <c r="B86" s="114" t="s">
        <v>5</v>
      </c>
      <c r="C86" s="114">
        <v>300</v>
      </c>
      <c r="D86" s="5">
        <f t="shared" si="32"/>
        <v>1393071.17</v>
      </c>
      <c r="E86" s="2">
        <f>E88+E90+E89</f>
        <v>1393071.17</v>
      </c>
      <c r="F86" s="2">
        <f>F88+F90+F89</f>
        <v>0</v>
      </c>
      <c r="G86" s="5">
        <f t="shared" si="33"/>
        <v>1393071.17</v>
      </c>
      <c r="H86" s="2">
        <f>H88+H90+H89</f>
        <v>1393071.17</v>
      </c>
      <c r="I86" s="4">
        <f>I88+I90+I89</f>
        <v>0</v>
      </c>
    </row>
    <row r="87" spans="1:9" ht="18.75" x14ac:dyDescent="0.25">
      <c r="A87" s="110" t="s">
        <v>9</v>
      </c>
      <c r="B87" s="114"/>
      <c r="C87" s="114"/>
      <c r="D87" s="5"/>
      <c r="E87" s="2"/>
      <c r="F87" s="2"/>
      <c r="G87" s="5"/>
      <c r="H87" s="2"/>
      <c r="I87" s="4"/>
    </row>
    <row r="88" spans="1:9" ht="56.25" x14ac:dyDescent="0.25">
      <c r="A88" s="110" t="s">
        <v>36</v>
      </c>
      <c r="B88" s="114">
        <v>244</v>
      </c>
      <c r="C88" s="114">
        <v>310</v>
      </c>
      <c r="D88" s="5">
        <f t="shared" ref="D88:D90" si="34">E88+F88</f>
        <v>0</v>
      </c>
      <c r="E88" s="2">
        <f>'гос.задание на 2022-2023 год '!E189</f>
        <v>0</v>
      </c>
      <c r="F88" s="2">
        <f>'гос.задание на 2022-2023 год '!F189</f>
        <v>0</v>
      </c>
      <c r="G88" s="5">
        <f t="shared" ref="G88:G90" si="35">H88+I88</f>
        <v>0</v>
      </c>
      <c r="H88" s="2">
        <f>'гос.задание на 2022-2023 год '!H189</f>
        <v>0</v>
      </c>
      <c r="I88" s="2">
        <f>'гос.задание на 2022-2023 год '!I189</f>
        <v>0</v>
      </c>
    </row>
    <row r="89" spans="1:9" ht="75" x14ac:dyDescent="0.25">
      <c r="A89" s="110" t="s">
        <v>68</v>
      </c>
      <c r="B89" s="114">
        <v>244</v>
      </c>
      <c r="C89" s="114">
        <v>320</v>
      </c>
      <c r="D89" s="5">
        <f t="shared" si="34"/>
        <v>0</v>
      </c>
      <c r="E89" s="2">
        <f>'гос.задание на 2022-2023 год '!E190</f>
        <v>0</v>
      </c>
      <c r="F89" s="2">
        <f>'гос.задание на 2022-2023 год '!F190</f>
        <v>0</v>
      </c>
      <c r="G89" s="5">
        <f t="shared" si="35"/>
        <v>0</v>
      </c>
      <c r="H89" s="2">
        <f>'гос.задание на 2022-2023 год '!H190</f>
        <v>0</v>
      </c>
      <c r="I89" s="2">
        <f>'гос.задание на 2022-2023 год '!I190</f>
        <v>0</v>
      </c>
    </row>
    <row r="90" spans="1:9" ht="75" x14ac:dyDescent="0.25">
      <c r="A90" s="110" t="s">
        <v>60</v>
      </c>
      <c r="B90" s="114" t="s">
        <v>5</v>
      </c>
      <c r="C90" s="114">
        <v>340</v>
      </c>
      <c r="D90" s="5">
        <f t="shared" si="34"/>
        <v>1393071.17</v>
      </c>
      <c r="E90" s="2">
        <f>E92+E93+E94+E95+E96+E97+E99</f>
        <v>1393071.17</v>
      </c>
      <c r="F90" s="2">
        <f>F92+F93+F94+F95+F96+F97+F99</f>
        <v>0</v>
      </c>
      <c r="G90" s="5">
        <f t="shared" si="35"/>
        <v>1393071.17</v>
      </c>
      <c r="H90" s="2">
        <f>H92+H93+H94+H95+H96+H97+H99</f>
        <v>1393071.17</v>
      </c>
      <c r="I90" s="4">
        <f>I92+I93+I94+I95+I96+I97+I99</f>
        <v>0</v>
      </c>
    </row>
    <row r="91" spans="1:9" ht="18.75" x14ac:dyDescent="0.25">
      <c r="A91" s="110" t="s">
        <v>6</v>
      </c>
      <c r="B91" s="114"/>
      <c r="C91" s="114"/>
      <c r="D91" s="5"/>
      <c r="E91" s="2"/>
      <c r="F91" s="2"/>
      <c r="G91" s="5"/>
      <c r="H91" s="2"/>
      <c r="I91" s="4"/>
    </row>
    <row r="92" spans="1:9" ht="154.9" customHeight="1" x14ac:dyDescent="0.25">
      <c r="A92" s="110" t="s">
        <v>37</v>
      </c>
      <c r="B92" s="114">
        <v>244</v>
      </c>
      <c r="C92" s="114">
        <v>341</v>
      </c>
      <c r="D92" s="5">
        <f t="shared" ref="D92:D99" si="36">E92+F92</f>
        <v>0</v>
      </c>
      <c r="E92" s="2">
        <f>'гос.задание на 2022-2023 год '!E193</f>
        <v>0</v>
      </c>
      <c r="F92" s="2">
        <f>'гос.задание на 2022-2023 год '!F193</f>
        <v>0</v>
      </c>
      <c r="G92" s="5">
        <f t="shared" ref="G92:G99" si="37">H92+I92</f>
        <v>0</v>
      </c>
      <c r="H92" s="2">
        <f>'гос.задание на 2022-2023 год '!H193</f>
        <v>0</v>
      </c>
      <c r="I92" s="2">
        <f>'гос.задание на 2022-2023 год '!I193</f>
        <v>0</v>
      </c>
    </row>
    <row r="93" spans="1:9" ht="56.25" x14ac:dyDescent="0.25">
      <c r="A93" s="110" t="s">
        <v>38</v>
      </c>
      <c r="B93" s="114">
        <v>244</v>
      </c>
      <c r="C93" s="114">
        <v>342</v>
      </c>
      <c r="D93" s="5">
        <f t="shared" si="36"/>
        <v>0</v>
      </c>
      <c r="E93" s="2">
        <f>'гос.задание на 2022-2023 год '!E194</f>
        <v>0</v>
      </c>
      <c r="F93" s="2">
        <f>'гос.задание на 2022-2023 год '!F194</f>
        <v>0</v>
      </c>
      <c r="G93" s="5">
        <f t="shared" si="37"/>
        <v>0</v>
      </c>
      <c r="H93" s="2">
        <f>'гос.задание на 2022-2023 год '!H194</f>
        <v>0</v>
      </c>
      <c r="I93" s="2">
        <f>'гос.задание на 2022-2023 год '!I194</f>
        <v>0</v>
      </c>
    </row>
    <row r="94" spans="1:9" ht="75" x14ac:dyDescent="0.25">
      <c r="A94" s="110" t="s">
        <v>39</v>
      </c>
      <c r="B94" s="114">
        <v>244</v>
      </c>
      <c r="C94" s="114">
        <v>343</v>
      </c>
      <c r="D94" s="5">
        <f t="shared" si="36"/>
        <v>45820.75</v>
      </c>
      <c r="E94" s="2">
        <f>'гос.задание на 2022-2023 год '!E195</f>
        <v>45820.75</v>
      </c>
      <c r="F94" s="2">
        <f>'гос.задание на 2022-2023 год '!F195</f>
        <v>0</v>
      </c>
      <c r="G94" s="5">
        <f t="shared" si="37"/>
        <v>45820.75</v>
      </c>
      <c r="H94" s="2">
        <f>'гос.задание на 2022-2023 год '!H195</f>
        <v>45820.75</v>
      </c>
      <c r="I94" s="2">
        <f>'гос.задание на 2022-2023 год '!I195</f>
        <v>0</v>
      </c>
    </row>
    <row r="95" spans="1:9" ht="90.6" customHeight="1" x14ac:dyDescent="0.25">
      <c r="A95" s="110" t="s">
        <v>40</v>
      </c>
      <c r="B95" s="114">
        <v>244</v>
      </c>
      <c r="C95" s="114">
        <v>344</v>
      </c>
      <c r="D95" s="5">
        <f t="shared" si="36"/>
        <v>0</v>
      </c>
      <c r="E95" s="2">
        <f>'гос.задание на 2022-2023 год '!E196</f>
        <v>0</v>
      </c>
      <c r="F95" s="2">
        <f>'гос.задание на 2022-2023 год '!F196</f>
        <v>0</v>
      </c>
      <c r="G95" s="5">
        <f t="shared" si="37"/>
        <v>0</v>
      </c>
      <c r="H95" s="2">
        <f>'гос.задание на 2022-2023 год '!H196</f>
        <v>0</v>
      </c>
      <c r="I95" s="2">
        <f>'гос.задание на 2022-2023 год '!I196</f>
        <v>0</v>
      </c>
    </row>
    <row r="96" spans="1:9" ht="71.45" customHeight="1" x14ac:dyDescent="0.25">
      <c r="A96" s="110" t="s">
        <v>41</v>
      </c>
      <c r="B96" s="114">
        <v>244</v>
      </c>
      <c r="C96" s="114">
        <v>345</v>
      </c>
      <c r="D96" s="5">
        <f t="shared" si="36"/>
        <v>0</v>
      </c>
      <c r="E96" s="2">
        <f>'гос.задание на 2022-2023 год '!E197</f>
        <v>0</v>
      </c>
      <c r="F96" s="2">
        <f>'гос.задание на 2022-2023 год '!F197</f>
        <v>0</v>
      </c>
      <c r="G96" s="5">
        <f t="shared" si="37"/>
        <v>0</v>
      </c>
      <c r="H96" s="2">
        <f>'гос.задание на 2022-2023 год '!H197</f>
        <v>0</v>
      </c>
      <c r="I96" s="2">
        <f>'гос.задание на 2022-2023 год '!I197</f>
        <v>0</v>
      </c>
    </row>
    <row r="97" spans="1:9" ht="75" x14ac:dyDescent="0.25">
      <c r="A97" s="110" t="s">
        <v>42</v>
      </c>
      <c r="B97" s="114">
        <v>244</v>
      </c>
      <c r="C97" s="114">
        <v>346</v>
      </c>
      <c r="D97" s="5">
        <f t="shared" si="36"/>
        <v>1347250.42</v>
      </c>
      <c r="E97" s="2">
        <f>'гос.задание на 2022-2023 год '!E198</f>
        <v>1347250.42</v>
      </c>
      <c r="F97" s="2">
        <f>'гос.задание на 2022-2023 год '!F198</f>
        <v>0</v>
      </c>
      <c r="G97" s="5">
        <f t="shared" si="37"/>
        <v>1347250.42</v>
      </c>
      <c r="H97" s="2">
        <f>'гос.задание на 2022-2023 год '!H198</f>
        <v>1347250.42</v>
      </c>
      <c r="I97" s="2">
        <f>'гос.задание на 2022-2023 год '!I198</f>
        <v>0</v>
      </c>
    </row>
    <row r="98" spans="1:9" ht="113.25" customHeight="1" x14ac:dyDescent="0.25">
      <c r="A98" s="153" t="s">
        <v>356</v>
      </c>
      <c r="B98" s="154">
        <v>244</v>
      </c>
      <c r="C98" s="154">
        <v>347</v>
      </c>
      <c r="D98" s="155">
        <v>0</v>
      </c>
      <c r="E98" s="2">
        <v>0</v>
      </c>
      <c r="F98" s="2">
        <v>0</v>
      </c>
      <c r="G98" s="155">
        <v>0</v>
      </c>
      <c r="H98" s="2">
        <v>0</v>
      </c>
      <c r="I98" s="2">
        <v>0</v>
      </c>
    </row>
    <row r="99" spans="1:9" ht="113.25" thickBot="1" x14ac:dyDescent="0.3">
      <c r="A99" s="32" t="s">
        <v>43</v>
      </c>
      <c r="B99" s="33">
        <v>244</v>
      </c>
      <c r="C99" s="33">
        <v>349</v>
      </c>
      <c r="D99" s="34">
        <f t="shared" si="36"/>
        <v>0</v>
      </c>
      <c r="E99" s="2">
        <f>'гос.задание на 2022-2023 год '!E200</f>
        <v>0</v>
      </c>
      <c r="F99" s="2">
        <f>'гос.задание на 2022-2023 год '!F200</f>
        <v>0</v>
      </c>
      <c r="G99" s="34">
        <f t="shared" si="37"/>
        <v>0</v>
      </c>
      <c r="H99" s="2">
        <f>'гос.задание на 2022-2023 год '!H200</f>
        <v>0</v>
      </c>
      <c r="I99" s="2">
        <f>'гос.задание на 2022-2023 год '!I200</f>
        <v>0</v>
      </c>
    </row>
    <row r="102" spans="1:9" ht="37.5" x14ac:dyDescent="0.3">
      <c r="A102" s="29" t="s">
        <v>52</v>
      </c>
      <c r="B102" s="162"/>
      <c r="C102" s="162"/>
      <c r="D102" s="10"/>
      <c r="E102" s="162" t="s">
        <v>294</v>
      </c>
      <c r="F102" s="162"/>
    </row>
    <row r="103" spans="1:9" ht="18.75" x14ac:dyDescent="0.3">
      <c r="A103" s="29"/>
      <c r="B103" s="161" t="s">
        <v>53</v>
      </c>
      <c r="C103" s="161"/>
      <c r="D103" s="10"/>
      <c r="E103" s="161" t="s">
        <v>54</v>
      </c>
      <c r="F103" s="161"/>
    </row>
    <row r="104" spans="1:9" ht="18.75" x14ac:dyDescent="0.3">
      <c r="A104" s="29"/>
      <c r="B104" s="10"/>
      <c r="C104" s="10"/>
      <c r="D104" s="10"/>
      <c r="E104" s="10"/>
      <c r="F104" s="10"/>
    </row>
    <row r="105" spans="1:9" ht="37.5" x14ac:dyDescent="0.3">
      <c r="A105" s="29" t="s">
        <v>55</v>
      </c>
      <c r="B105" s="162"/>
      <c r="C105" s="162"/>
      <c r="D105" s="10"/>
      <c r="E105" s="162" t="s">
        <v>295</v>
      </c>
      <c r="F105" s="162"/>
    </row>
    <row r="106" spans="1:9" ht="18.75" x14ac:dyDescent="0.3">
      <c r="A106" s="29"/>
      <c r="B106" s="161" t="s">
        <v>53</v>
      </c>
      <c r="C106" s="161"/>
      <c r="D106" s="10"/>
      <c r="E106" s="161" t="s">
        <v>54</v>
      </c>
      <c r="F106" s="161"/>
    </row>
    <row r="107" spans="1:9" ht="18.75" x14ac:dyDescent="0.3">
      <c r="A107" s="29"/>
      <c r="B107" s="79"/>
      <c r="C107" s="79"/>
      <c r="D107" s="10"/>
      <c r="E107" s="79"/>
      <c r="F107" s="79"/>
    </row>
    <row r="108" spans="1:9" ht="18.75" x14ac:dyDescent="0.3">
      <c r="A108" s="29" t="s">
        <v>56</v>
      </c>
      <c r="B108" s="162"/>
      <c r="C108" s="162"/>
      <c r="D108" s="10"/>
      <c r="E108" s="162" t="s">
        <v>296</v>
      </c>
      <c r="F108" s="162"/>
    </row>
    <row r="109" spans="1:9" ht="18.75" x14ac:dyDescent="0.3">
      <c r="A109" s="29"/>
      <c r="B109" s="161" t="s">
        <v>53</v>
      </c>
      <c r="C109" s="161"/>
      <c r="D109" s="10"/>
      <c r="E109" s="161" t="s">
        <v>54</v>
      </c>
      <c r="F109" s="161"/>
    </row>
    <row r="110" spans="1:9" ht="18.75" x14ac:dyDescent="0.3">
      <c r="A110" s="29" t="s">
        <v>57</v>
      </c>
      <c r="B110" s="10"/>
      <c r="C110" s="10"/>
      <c r="D110" s="10"/>
      <c r="E110" s="10"/>
      <c r="F110" s="10"/>
    </row>
    <row r="111" spans="1:9" ht="18.75" x14ac:dyDescent="0.3">
      <c r="A111" s="160" t="s">
        <v>44</v>
      </c>
      <c r="B111" s="160"/>
      <c r="C111" s="10"/>
      <c r="D111" s="10"/>
      <c r="E111" s="10"/>
      <c r="F111" s="10"/>
    </row>
  </sheetData>
  <mergeCells count="30">
    <mergeCell ref="A111:B111"/>
    <mergeCell ref="A1:I1"/>
    <mergeCell ref="A2:I2"/>
    <mergeCell ref="B106:C106"/>
    <mergeCell ref="E106:F106"/>
    <mergeCell ref="B108:C108"/>
    <mergeCell ref="E108:F108"/>
    <mergeCell ref="B109:C109"/>
    <mergeCell ref="E109:F109"/>
    <mergeCell ref="B102:C102"/>
    <mergeCell ref="E102:F102"/>
    <mergeCell ref="B103:C103"/>
    <mergeCell ref="E103:F103"/>
    <mergeCell ref="B105:C105"/>
    <mergeCell ref="E105:F105"/>
    <mergeCell ref="H5:I5"/>
    <mergeCell ref="A75:A76"/>
    <mergeCell ref="A78:A79"/>
    <mergeCell ref="A56:I56"/>
    <mergeCell ref="A5:A7"/>
    <mergeCell ref="B5:B7"/>
    <mergeCell ref="C5:C7"/>
    <mergeCell ref="D5:D7"/>
    <mergeCell ref="E5:F5"/>
    <mergeCell ref="E6:F6"/>
    <mergeCell ref="H6:I6"/>
    <mergeCell ref="A12:I12"/>
    <mergeCell ref="G5:G7"/>
    <mergeCell ref="A31:A32"/>
    <mergeCell ref="A34:A35"/>
  </mergeCells>
  <pageMargins left="1.3779527559055118" right="0.39370078740157483" top="0.98425196850393704" bottom="0.78740157480314965" header="0.31496062992125984" footer="0.31496062992125984"/>
  <pageSetup paperSize="9" scale="75" firstPageNumber="12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8"/>
  <sheetViews>
    <sheetView topLeftCell="A28" zoomScale="85" zoomScaleNormal="85" workbookViewId="0">
      <selection activeCell="F28" sqref="F28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6" width="16.42578125" style="7" customWidth="1"/>
    <col min="7" max="7" width="16.28515625" style="7" customWidth="1"/>
    <col min="8" max="8" width="17.28515625" style="7" customWidth="1"/>
    <col min="9" max="10" width="13.7109375" style="7" customWidth="1"/>
    <col min="11" max="11" width="11.5703125" style="7" bestFit="1" customWidth="1"/>
    <col min="12" max="16384" width="8.85546875" style="7"/>
  </cols>
  <sheetData>
    <row r="1" spans="1:11" ht="18.75" x14ac:dyDescent="0.25">
      <c r="A1" s="6"/>
      <c r="E1" s="223"/>
      <c r="F1" s="223"/>
      <c r="G1" s="223"/>
    </row>
    <row r="2" spans="1:11" ht="40.15" customHeight="1" x14ac:dyDescent="0.25">
      <c r="A2" s="221" t="s">
        <v>301</v>
      </c>
      <c r="B2" s="221"/>
      <c r="C2" s="221"/>
      <c r="D2" s="221"/>
      <c r="E2" s="221"/>
      <c r="F2" s="221"/>
      <c r="G2" s="221"/>
    </row>
    <row r="3" spans="1:11" ht="18.75" x14ac:dyDescent="0.25">
      <c r="A3" s="103"/>
      <c r="B3" s="103"/>
      <c r="C3" s="103"/>
      <c r="D3" s="103"/>
      <c r="E3" s="103"/>
      <c r="F3" s="103"/>
      <c r="G3" s="103"/>
    </row>
    <row r="4" spans="1:11" ht="35.450000000000003" customHeight="1" x14ac:dyDescent="0.25">
      <c r="A4" s="221" t="s">
        <v>302</v>
      </c>
      <c r="B4" s="221"/>
      <c r="C4" s="221"/>
      <c r="D4" s="221"/>
      <c r="E4" s="221"/>
      <c r="F4" s="221"/>
      <c r="G4" s="221"/>
    </row>
    <row r="5" spans="1:11" ht="43.9" customHeight="1" x14ac:dyDescent="0.25">
      <c r="A5" s="221" t="s">
        <v>173</v>
      </c>
      <c r="B5" s="221"/>
      <c r="C5" s="221"/>
      <c r="D5" s="221"/>
      <c r="E5" s="221"/>
      <c r="F5" s="221"/>
      <c r="G5" s="221"/>
    </row>
    <row r="6" spans="1:11" ht="18.75" x14ac:dyDescent="0.25">
      <c r="A6" s="103"/>
      <c r="B6" s="103"/>
      <c r="C6" s="103"/>
      <c r="D6" s="103"/>
      <c r="E6" s="103"/>
      <c r="F6" s="103"/>
      <c r="G6" s="103"/>
    </row>
    <row r="7" spans="1:11" ht="18.75" x14ac:dyDescent="0.3">
      <c r="A7" s="9" t="s">
        <v>328</v>
      </c>
      <c r="B7" s="10">
        <v>130</v>
      </c>
    </row>
    <row r="8" spans="1:11" x14ac:dyDescent="0.25">
      <c r="A8" s="11"/>
    </row>
    <row r="9" spans="1:11" ht="55.9" customHeight="1" x14ac:dyDescent="0.3">
      <c r="A9" s="101" t="s">
        <v>85</v>
      </c>
      <c r="B9" s="190" t="s">
        <v>171</v>
      </c>
      <c r="C9" s="190"/>
      <c r="D9" s="190" t="s">
        <v>172</v>
      </c>
      <c r="E9" s="190"/>
      <c r="F9" s="190" t="s">
        <v>170</v>
      </c>
      <c r="G9" s="190"/>
      <c r="K9" s="76"/>
    </row>
    <row r="10" spans="1:11" ht="18.75" x14ac:dyDescent="0.25">
      <c r="A10" s="101">
        <v>1</v>
      </c>
      <c r="B10" s="190">
        <v>2</v>
      </c>
      <c r="C10" s="190"/>
      <c r="D10" s="190">
        <v>3</v>
      </c>
      <c r="E10" s="190"/>
      <c r="F10" s="190">
        <v>4</v>
      </c>
      <c r="G10" s="190"/>
    </row>
    <row r="11" spans="1:11" ht="112.5" x14ac:dyDescent="0.25">
      <c r="A11" s="13" t="s">
        <v>169</v>
      </c>
      <c r="B11" s="190" t="s">
        <v>116</v>
      </c>
      <c r="C11" s="190"/>
      <c r="D11" s="190" t="s">
        <v>116</v>
      </c>
      <c r="E11" s="190"/>
      <c r="F11" s="220">
        <f>'гос.задание на 2022-2023 год '!E12</f>
        <v>12875560.58</v>
      </c>
      <c r="G11" s="220"/>
      <c r="H11" s="50"/>
      <c r="I11" s="50"/>
      <c r="J11" s="50"/>
      <c r="K11" s="50"/>
    </row>
    <row r="12" spans="1:11" ht="18.75" x14ac:dyDescent="0.25">
      <c r="A12" s="100"/>
    </row>
    <row r="13" spans="1:11" ht="18.75" x14ac:dyDescent="0.25">
      <c r="A13" s="15"/>
      <c r="B13" s="19"/>
      <c r="C13" s="19"/>
      <c r="D13" s="19"/>
      <c r="E13" s="19"/>
      <c r="F13" s="77"/>
      <c r="G13" s="77"/>
    </row>
    <row r="14" spans="1:11" ht="48.6" customHeight="1" x14ac:dyDescent="0.25">
      <c r="A14" s="221" t="s">
        <v>303</v>
      </c>
      <c r="B14" s="221"/>
      <c r="C14" s="221"/>
      <c r="D14" s="221"/>
      <c r="E14" s="221"/>
      <c r="F14" s="221"/>
      <c r="G14" s="221"/>
    </row>
    <row r="15" spans="1:11" ht="18.75" x14ac:dyDescent="0.25">
      <c r="A15" s="8"/>
    </row>
    <row r="16" spans="1:11" ht="18.75" x14ac:dyDescent="0.25">
      <c r="A16" s="193" t="s">
        <v>188</v>
      </c>
      <c r="B16" s="193"/>
      <c r="C16" s="193"/>
      <c r="D16" s="193"/>
      <c r="E16" s="193"/>
      <c r="F16" s="193"/>
      <c r="G16" s="193"/>
    </row>
    <row r="17" spans="1:7" ht="18.75" x14ac:dyDescent="0.25">
      <c r="A17" s="9"/>
    </row>
    <row r="18" spans="1:7" ht="18.75" x14ac:dyDescent="0.3">
      <c r="A18" s="9" t="s">
        <v>144</v>
      </c>
      <c r="B18" s="266">
        <v>111</v>
      </c>
    </row>
    <row r="19" spans="1:7" x14ac:dyDescent="0.25">
      <c r="A19" s="11"/>
    </row>
    <row r="20" spans="1:7" ht="54" customHeight="1" x14ac:dyDescent="0.25">
      <c r="A20" s="190" t="s">
        <v>75</v>
      </c>
      <c r="B20" s="190" t="s">
        <v>76</v>
      </c>
      <c r="C20" s="190" t="s">
        <v>77</v>
      </c>
      <c r="D20" s="190"/>
      <c r="E20" s="190"/>
      <c r="F20" s="190"/>
      <c r="G20" s="190" t="s">
        <v>78</v>
      </c>
    </row>
    <row r="21" spans="1:7" ht="18.75" x14ac:dyDescent="0.25">
      <c r="A21" s="190"/>
      <c r="B21" s="190"/>
      <c r="C21" s="190" t="s">
        <v>79</v>
      </c>
      <c r="D21" s="190" t="s">
        <v>6</v>
      </c>
      <c r="E21" s="190"/>
      <c r="F21" s="190"/>
      <c r="G21" s="190"/>
    </row>
    <row r="22" spans="1:7" ht="75" x14ac:dyDescent="0.25">
      <c r="A22" s="190"/>
      <c r="B22" s="190"/>
      <c r="C22" s="190"/>
      <c r="D22" s="12" t="s">
        <v>80</v>
      </c>
      <c r="E22" s="12" t="s">
        <v>81</v>
      </c>
      <c r="F22" s="12" t="s">
        <v>82</v>
      </c>
      <c r="G22" s="190"/>
    </row>
    <row r="23" spans="1:7" ht="18.75" x14ac:dyDescent="0.25">
      <c r="A23" s="101">
        <v>1</v>
      </c>
      <c r="B23" s="101">
        <v>2</v>
      </c>
      <c r="C23" s="101">
        <v>3</v>
      </c>
      <c r="D23" s="101">
        <v>4</v>
      </c>
      <c r="E23" s="101">
        <v>4</v>
      </c>
      <c r="F23" s="101">
        <v>5</v>
      </c>
      <c r="G23" s="101">
        <v>7</v>
      </c>
    </row>
    <row r="24" spans="1:7" ht="18.75" x14ac:dyDescent="0.25">
      <c r="A24" s="124" t="s">
        <v>272</v>
      </c>
      <c r="B24" s="124">
        <v>1</v>
      </c>
      <c r="C24" s="124">
        <v>54936</v>
      </c>
      <c r="D24" s="124">
        <v>17440</v>
      </c>
      <c r="E24" s="124"/>
      <c r="F24" s="124">
        <v>37496</v>
      </c>
      <c r="G24" s="124">
        <v>659232</v>
      </c>
    </row>
    <row r="25" spans="1:7" ht="37.5" x14ac:dyDescent="0.25">
      <c r="A25" s="124" t="s">
        <v>304</v>
      </c>
      <c r="B25" s="124">
        <v>1</v>
      </c>
      <c r="C25" s="124">
        <v>31393</v>
      </c>
      <c r="D25" s="124">
        <v>15696</v>
      </c>
      <c r="E25" s="124"/>
      <c r="F25" s="124">
        <v>15696</v>
      </c>
      <c r="G25" s="124">
        <v>376716</v>
      </c>
    </row>
    <row r="26" spans="1:7" ht="37.5" x14ac:dyDescent="0.25">
      <c r="A26" s="124" t="s">
        <v>274</v>
      </c>
      <c r="B26" s="124">
        <v>1</v>
      </c>
      <c r="C26" s="124">
        <v>31393</v>
      </c>
      <c r="D26" s="124">
        <v>15696</v>
      </c>
      <c r="E26" s="124"/>
      <c r="F26" s="124">
        <v>15696</v>
      </c>
      <c r="G26" s="124">
        <v>376716</v>
      </c>
    </row>
    <row r="27" spans="1:7" ht="18.75" x14ac:dyDescent="0.25">
      <c r="A27" s="124" t="s">
        <v>275</v>
      </c>
      <c r="B27" s="124">
        <v>1</v>
      </c>
      <c r="C27" s="124">
        <v>16211</v>
      </c>
      <c r="D27" s="124">
        <v>12470</v>
      </c>
      <c r="E27" s="124"/>
      <c r="F27" s="124">
        <v>3741</v>
      </c>
      <c r="G27" s="124">
        <v>194532</v>
      </c>
    </row>
    <row r="28" spans="1:7" ht="37.5" x14ac:dyDescent="0.25">
      <c r="A28" s="124" t="s">
        <v>305</v>
      </c>
      <c r="B28" s="124">
        <v>1</v>
      </c>
      <c r="C28" s="124">
        <v>26720</v>
      </c>
      <c r="D28" s="124">
        <v>13360</v>
      </c>
      <c r="E28" s="124"/>
      <c r="F28" s="124">
        <v>13360</v>
      </c>
      <c r="G28" s="124">
        <v>320640</v>
      </c>
    </row>
    <row r="29" spans="1:7" ht="56.25" x14ac:dyDescent="0.25">
      <c r="A29" s="124" t="s">
        <v>277</v>
      </c>
      <c r="B29" s="124">
        <v>3</v>
      </c>
      <c r="C29" s="124">
        <v>13341</v>
      </c>
      <c r="D29" s="124">
        <v>10310</v>
      </c>
      <c r="E29" s="124">
        <v>2000</v>
      </c>
      <c r="F29" s="124">
        <v>1031</v>
      </c>
      <c r="G29" s="124">
        <v>480276</v>
      </c>
    </row>
    <row r="30" spans="1:7" ht="18.75" x14ac:dyDescent="0.25">
      <c r="A30" s="124" t="s">
        <v>278</v>
      </c>
      <c r="B30" s="124">
        <v>5</v>
      </c>
      <c r="C30" s="124">
        <v>26143.57</v>
      </c>
      <c r="D30" s="124">
        <v>13670</v>
      </c>
      <c r="E30" s="124"/>
      <c r="F30" s="124">
        <v>12473.57</v>
      </c>
      <c r="G30" s="124">
        <v>1568614.2</v>
      </c>
    </row>
    <row r="31" spans="1:7" ht="18.75" x14ac:dyDescent="0.25">
      <c r="A31" s="124" t="s">
        <v>279</v>
      </c>
      <c r="B31" s="124">
        <v>1</v>
      </c>
      <c r="C31" s="124">
        <v>18315</v>
      </c>
      <c r="D31" s="124">
        <v>12210</v>
      </c>
      <c r="E31" s="124"/>
      <c r="F31" s="124">
        <v>6105</v>
      </c>
      <c r="G31" s="124">
        <v>219780</v>
      </c>
    </row>
    <row r="32" spans="1:7" ht="18.75" x14ac:dyDescent="0.25">
      <c r="A32" s="124" t="s">
        <v>280</v>
      </c>
      <c r="B32" s="124">
        <v>2</v>
      </c>
      <c r="C32" s="124">
        <v>18315</v>
      </c>
      <c r="D32" s="124">
        <v>12210</v>
      </c>
      <c r="E32" s="124"/>
      <c r="F32" s="124">
        <v>6105</v>
      </c>
      <c r="G32" s="124">
        <v>219780</v>
      </c>
    </row>
    <row r="33" spans="1:7" ht="18.75" x14ac:dyDescent="0.25">
      <c r="A33" s="124" t="s">
        <v>281</v>
      </c>
      <c r="B33" s="124">
        <v>2</v>
      </c>
      <c r="C33" s="124">
        <v>13341</v>
      </c>
      <c r="D33" s="124">
        <v>10310</v>
      </c>
      <c r="E33" s="124">
        <v>2000</v>
      </c>
      <c r="F33" s="124">
        <v>1031</v>
      </c>
      <c r="G33" s="124">
        <v>320184</v>
      </c>
    </row>
    <row r="34" spans="1:7" ht="56.25" x14ac:dyDescent="0.25">
      <c r="A34" s="124" t="s">
        <v>282</v>
      </c>
      <c r="B34" s="124">
        <v>6</v>
      </c>
      <c r="C34" s="124">
        <v>13387</v>
      </c>
      <c r="D34" s="124">
        <v>10770</v>
      </c>
      <c r="E34" s="124">
        <v>1540</v>
      </c>
      <c r="F34" s="124">
        <v>1077</v>
      </c>
      <c r="G34" s="124">
        <v>963864</v>
      </c>
    </row>
    <row r="35" spans="1:7" ht="37.5" x14ac:dyDescent="0.25">
      <c r="A35" s="124" t="s">
        <v>283</v>
      </c>
      <c r="B35" s="124">
        <v>1</v>
      </c>
      <c r="C35" s="124">
        <v>15873</v>
      </c>
      <c r="D35" s="124">
        <v>12210</v>
      </c>
      <c r="E35" s="124"/>
      <c r="F35" s="124">
        <v>3663</v>
      </c>
      <c r="G35" s="124">
        <v>190476</v>
      </c>
    </row>
    <row r="36" spans="1:7" ht="18.75" x14ac:dyDescent="0.25">
      <c r="A36" s="124" t="s">
        <v>284</v>
      </c>
      <c r="B36" s="124">
        <v>1</v>
      </c>
      <c r="C36" s="124">
        <v>15873</v>
      </c>
      <c r="D36" s="124">
        <v>12210</v>
      </c>
      <c r="E36" s="124"/>
      <c r="F36" s="124">
        <v>3663</v>
      </c>
      <c r="G36" s="124">
        <v>190476</v>
      </c>
    </row>
    <row r="37" spans="1:7" ht="18.75" x14ac:dyDescent="0.25">
      <c r="A37" s="124" t="s">
        <v>285</v>
      </c>
      <c r="B37" s="124">
        <v>1</v>
      </c>
      <c r="C37" s="124">
        <v>13387</v>
      </c>
      <c r="D37" s="124">
        <v>10770</v>
      </c>
      <c r="E37" s="124">
        <v>1540</v>
      </c>
      <c r="F37" s="124">
        <v>1077</v>
      </c>
      <c r="G37" s="124">
        <v>160644</v>
      </c>
    </row>
    <row r="38" spans="1:7" ht="18.75" x14ac:dyDescent="0.25">
      <c r="A38" s="124" t="s">
        <v>286</v>
      </c>
      <c r="B38" s="124">
        <v>1</v>
      </c>
      <c r="C38" s="124">
        <v>13387</v>
      </c>
      <c r="D38" s="124">
        <v>10770</v>
      </c>
      <c r="E38" s="124">
        <v>1540</v>
      </c>
      <c r="F38" s="124">
        <v>1077</v>
      </c>
      <c r="G38" s="124">
        <v>160644</v>
      </c>
    </row>
    <row r="39" spans="1:7" ht="56.25" x14ac:dyDescent="0.25">
      <c r="A39" s="124" t="s">
        <v>287</v>
      </c>
      <c r="B39" s="124">
        <v>1</v>
      </c>
      <c r="C39" s="124">
        <v>12205</v>
      </c>
      <c r="D39" s="124">
        <v>9250</v>
      </c>
      <c r="E39" s="124">
        <v>2030</v>
      </c>
      <c r="F39" s="124">
        <v>925</v>
      </c>
      <c r="G39" s="124">
        <v>146460</v>
      </c>
    </row>
    <row r="40" spans="1:7" ht="18.75" x14ac:dyDescent="0.25">
      <c r="A40" s="124" t="s">
        <v>290</v>
      </c>
      <c r="B40" s="124">
        <v>4</v>
      </c>
      <c r="C40" s="124">
        <v>14130</v>
      </c>
      <c r="D40" s="124">
        <v>9250</v>
      </c>
      <c r="E40" s="124">
        <v>2030</v>
      </c>
      <c r="F40" s="124">
        <v>2850</v>
      </c>
      <c r="G40" s="124">
        <v>678240</v>
      </c>
    </row>
    <row r="41" spans="1:7" ht="18.75" x14ac:dyDescent="0.25">
      <c r="A41" s="124" t="s">
        <v>288</v>
      </c>
      <c r="B41" s="124">
        <v>1</v>
      </c>
      <c r="C41" s="124">
        <v>12205</v>
      </c>
      <c r="D41" s="124">
        <v>9250</v>
      </c>
      <c r="E41" s="124">
        <v>2030</v>
      </c>
      <c r="F41" s="124">
        <v>925</v>
      </c>
      <c r="G41" s="124">
        <v>146460</v>
      </c>
    </row>
    <row r="42" spans="1:7" ht="75" x14ac:dyDescent="0.25">
      <c r="A42" s="101" t="s">
        <v>306</v>
      </c>
      <c r="B42" s="101">
        <v>1</v>
      </c>
      <c r="C42" s="102">
        <v>13387</v>
      </c>
      <c r="D42" s="102">
        <v>10770</v>
      </c>
      <c r="E42" s="102">
        <v>1540</v>
      </c>
      <c r="F42" s="102">
        <v>1077</v>
      </c>
      <c r="G42" s="102">
        <v>160644</v>
      </c>
    </row>
    <row r="43" spans="1:7" ht="18.75" x14ac:dyDescent="0.25">
      <c r="A43" s="101" t="s">
        <v>145</v>
      </c>
      <c r="B43" s="101">
        <v>35</v>
      </c>
      <c r="C43" s="102">
        <v>646179.87</v>
      </c>
      <c r="D43" s="102">
        <v>408042</v>
      </c>
      <c r="E43" s="102">
        <v>36040</v>
      </c>
      <c r="F43" s="102">
        <v>202097.87</v>
      </c>
      <c r="G43" s="143">
        <f>'гос.задание на 2022-2023 год '!D23+'гос.задание на 2022-2023 год '!D57</f>
        <v>7803003.4400000004</v>
      </c>
    </row>
    <row r="44" spans="1:7" ht="18.75" x14ac:dyDescent="0.25">
      <c r="A44" s="19"/>
      <c r="B44" s="19"/>
      <c r="C44" s="77"/>
      <c r="D44" s="77"/>
      <c r="E44" s="77"/>
      <c r="F44" s="77"/>
      <c r="G44" s="77"/>
    </row>
    <row r="45" spans="1:7" ht="18.75" x14ac:dyDescent="0.25">
      <c r="A45" s="19"/>
      <c r="B45" s="19"/>
      <c r="C45" s="77"/>
      <c r="D45" s="77"/>
      <c r="E45" s="77"/>
      <c r="F45" s="77"/>
      <c r="G45" s="77"/>
    </row>
    <row r="46" spans="1:7" ht="18.75" x14ac:dyDescent="0.25">
      <c r="A46" s="19"/>
      <c r="B46" s="19"/>
      <c r="C46" s="77"/>
      <c r="D46" s="77"/>
      <c r="E46" s="77"/>
      <c r="F46" s="77"/>
      <c r="G46" s="77"/>
    </row>
    <row r="47" spans="1:7" ht="18.75" x14ac:dyDescent="0.25">
      <c r="A47" s="19"/>
      <c r="B47" s="19"/>
      <c r="C47" s="77"/>
      <c r="D47" s="77"/>
      <c r="E47" s="77"/>
      <c r="F47" s="77"/>
      <c r="G47" s="77"/>
    </row>
    <row r="48" spans="1:7" ht="18.75" x14ac:dyDescent="0.25">
      <c r="A48" s="19"/>
      <c r="B48" s="19"/>
      <c r="C48" s="77"/>
      <c r="D48" s="77"/>
      <c r="E48" s="77"/>
      <c r="F48" s="77"/>
      <c r="G48" s="77"/>
    </row>
    <row r="49" spans="1:7" ht="18.75" x14ac:dyDescent="0.25">
      <c r="A49" s="19"/>
      <c r="B49" s="19"/>
      <c r="C49" s="77"/>
      <c r="D49" s="77"/>
      <c r="E49" s="77"/>
      <c r="F49" s="77"/>
      <c r="G49" s="77"/>
    </row>
    <row r="50" spans="1:7" ht="18.75" x14ac:dyDescent="0.25">
      <c r="A50" s="19"/>
      <c r="B50" s="19"/>
      <c r="C50" s="77"/>
      <c r="D50" s="77"/>
      <c r="E50" s="77"/>
      <c r="F50" s="77"/>
      <c r="G50" s="77"/>
    </row>
    <row r="51" spans="1:7" ht="18.75" x14ac:dyDescent="0.25">
      <c r="A51" s="19"/>
      <c r="B51" s="19"/>
      <c r="C51" s="77"/>
      <c r="D51" s="77"/>
      <c r="E51" s="77"/>
      <c r="F51" s="77"/>
      <c r="G51" s="77"/>
    </row>
    <row r="52" spans="1:7" ht="18.75" x14ac:dyDescent="0.25">
      <c r="A52" s="19"/>
      <c r="B52" s="19"/>
      <c r="C52" s="77"/>
      <c r="D52" s="77"/>
      <c r="E52" s="77"/>
      <c r="F52" s="77"/>
      <c r="G52" s="77"/>
    </row>
    <row r="53" spans="1:7" ht="18.75" x14ac:dyDescent="0.25">
      <c r="A53" s="19"/>
      <c r="B53" s="19"/>
      <c r="C53" s="77"/>
      <c r="D53" s="77"/>
      <c r="E53" s="77"/>
      <c r="F53" s="77"/>
      <c r="G53" s="77"/>
    </row>
    <row r="54" spans="1:7" ht="18.75" x14ac:dyDescent="0.25">
      <c r="A54" s="19"/>
      <c r="B54" s="19"/>
      <c r="C54" s="77"/>
      <c r="D54" s="77"/>
      <c r="E54" s="77"/>
      <c r="F54" s="77"/>
      <c r="G54" s="77"/>
    </row>
    <row r="55" spans="1:7" ht="18.75" x14ac:dyDescent="0.25">
      <c r="A55" s="8"/>
    </row>
    <row r="56" spans="1:7" ht="18.75" x14ac:dyDescent="0.25">
      <c r="A56" s="193" t="s">
        <v>179</v>
      </c>
      <c r="B56" s="193"/>
      <c r="C56" s="193"/>
      <c r="D56" s="193"/>
      <c r="E56" s="193"/>
      <c r="F56" s="193"/>
      <c r="G56" s="193"/>
    </row>
    <row r="57" spans="1:7" ht="18.75" x14ac:dyDescent="0.25">
      <c r="A57" s="106"/>
      <c r="B57" s="106"/>
      <c r="C57" s="106"/>
      <c r="D57" s="106"/>
      <c r="E57" s="106"/>
      <c r="F57" s="106"/>
      <c r="G57" s="106"/>
    </row>
    <row r="58" spans="1:7" ht="18.75" x14ac:dyDescent="0.3">
      <c r="A58" s="9" t="s">
        <v>144</v>
      </c>
      <c r="B58" s="10">
        <v>119</v>
      </c>
    </row>
    <row r="59" spans="1:7" x14ac:dyDescent="0.25">
      <c r="A59" s="11"/>
    </row>
    <row r="60" spans="1:7" ht="129" customHeight="1" x14ac:dyDescent="0.25">
      <c r="A60" s="190" t="s">
        <v>83</v>
      </c>
      <c r="B60" s="190" t="s">
        <v>243</v>
      </c>
      <c r="C60" s="190"/>
      <c r="D60" s="190" t="s">
        <v>184</v>
      </c>
      <c r="E60" s="190"/>
      <c r="F60" s="190" t="s">
        <v>84</v>
      </c>
      <c r="G60" s="190"/>
    </row>
    <row r="61" spans="1:7" ht="15" customHeight="1" x14ac:dyDescent="0.25">
      <c r="A61" s="190"/>
      <c r="B61" s="190"/>
      <c r="C61" s="190"/>
      <c r="D61" s="190"/>
      <c r="E61" s="190"/>
      <c r="F61" s="190"/>
      <c r="G61" s="190"/>
    </row>
    <row r="62" spans="1:7" ht="18.75" x14ac:dyDescent="0.25">
      <c r="A62" s="101">
        <v>1</v>
      </c>
      <c r="B62" s="190">
        <v>2</v>
      </c>
      <c r="C62" s="190"/>
      <c r="D62" s="190">
        <v>3</v>
      </c>
      <c r="E62" s="190"/>
      <c r="F62" s="190">
        <v>4</v>
      </c>
      <c r="G62" s="190"/>
    </row>
    <row r="63" spans="1:7" ht="18.75" x14ac:dyDescent="0.25">
      <c r="A63" s="129">
        <v>35</v>
      </c>
      <c r="B63" s="220">
        <f>'гос.задание на 2022-2023 год '!D23+'гос.задание на 2022-2023 год '!D25+'гос.задание на 2022-2023 год '!D57</f>
        <v>10159510.48</v>
      </c>
      <c r="C63" s="220"/>
      <c r="D63" s="220">
        <f>G43</f>
        <v>7803003.4400000004</v>
      </c>
      <c r="E63" s="220"/>
      <c r="F63" s="220">
        <f>B63-D63</f>
        <v>2356507.04</v>
      </c>
      <c r="G63" s="220"/>
    </row>
    <row r="64" spans="1:7" ht="18.75" x14ac:dyDescent="0.25">
      <c r="A64" s="8"/>
    </row>
    <row r="65" spans="1:7" ht="51" customHeight="1" x14ac:dyDescent="0.25">
      <c r="A65" s="189" t="s">
        <v>202</v>
      </c>
      <c r="B65" s="189"/>
      <c r="C65" s="189"/>
      <c r="D65" s="189"/>
      <c r="E65" s="189"/>
      <c r="F65" s="189"/>
      <c r="G65" s="189"/>
    </row>
    <row r="66" spans="1:7" ht="18.75" x14ac:dyDescent="0.25">
      <c r="A66" s="9"/>
    </row>
    <row r="67" spans="1:7" ht="18.75" x14ac:dyDescent="0.3">
      <c r="A67" s="9" t="s">
        <v>146</v>
      </c>
      <c r="B67" s="10">
        <v>112</v>
      </c>
    </row>
    <row r="68" spans="1:7" x14ac:dyDescent="0.25">
      <c r="A68" s="11"/>
    </row>
    <row r="69" spans="1:7" ht="108.6" customHeight="1" x14ac:dyDescent="0.25">
      <c r="A69" s="101" t="s">
        <v>85</v>
      </c>
      <c r="B69" s="101" t="s">
        <v>86</v>
      </c>
      <c r="C69" s="190" t="s">
        <v>87</v>
      </c>
      <c r="D69" s="190"/>
      <c r="E69" s="101" t="s">
        <v>88</v>
      </c>
      <c r="F69" s="190" t="s">
        <v>89</v>
      </c>
      <c r="G69" s="190"/>
    </row>
    <row r="70" spans="1:7" ht="18.75" x14ac:dyDescent="0.25">
      <c r="A70" s="101">
        <v>1</v>
      </c>
      <c r="B70" s="101">
        <v>2</v>
      </c>
      <c r="C70" s="190">
        <v>3</v>
      </c>
      <c r="D70" s="190"/>
      <c r="E70" s="101">
        <v>4</v>
      </c>
      <c r="F70" s="190">
        <v>5</v>
      </c>
      <c r="G70" s="190"/>
    </row>
    <row r="71" spans="1:7" ht="18.75" x14ac:dyDescent="0.25">
      <c r="A71" s="13" t="s">
        <v>90</v>
      </c>
      <c r="B71" s="104">
        <v>1</v>
      </c>
      <c r="C71" s="190">
        <v>100</v>
      </c>
      <c r="D71" s="190"/>
      <c r="E71" s="14">
        <v>6</v>
      </c>
      <c r="F71" s="220">
        <f>'гос.задание на 2022-2023 год '!D24</f>
        <v>600</v>
      </c>
      <c r="G71" s="220"/>
    </row>
    <row r="72" spans="1:7" ht="18.75" x14ac:dyDescent="0.25">
      <c r="A72" s="8"/>
    </row>
    <row r="73" spans="1:7" ht="18.75" x14ac:dyDescent="0.25">
      <c r="A73" s="8"/>
    </row>
    <row r="74" spans="1:7" ht="36" customHeight="1" x14ac:dyDescent="0.25">
      <c r="A74" s="189" t="s">
        <v>206</v>
      </c>
      <c r="B74" s="189"/>
      <c r="C74" s="189"/>
      <c r="D74" s="189"/>
      <c r="E74" s="189"/>
      <c r="F74" s="189"/>
      <c r="G74" s="189"/>
    </row>
    <row r="75" spans="1:7" ht="18.75" x14ac:dyDescent="0.25">
      <c r="A75" s="105"/>
      <c r="B75" s="105"/>
      <c r="C75" s="105"/>
      <c r="D75" s="105"/>
      <c r="E75" s="105"/>
      <c r="F75" s="105"/>
      <c r="G75" s="105"/>
    </row>
    <row r="76" spans="1:7" ht="18.75" x14ac:dyDescent="0.3">
      <c r="A76" s="9" t="s">
        <v>144</v>
      </c>
      <c r="B76" s="10">
        <v>111</v>
      </c>
    </row>
    <row r="77" spans="1:7" x14ac:dyDescent="0.25">
      <c r="A77" s="11"/>
    </row>
    <row r="78" spans="1:7" ht="72.599999999999994" customHeight="1" x14ac:dyDescent="0.25">
      <c r="A78" s="101" t="s">
        <v>85</v>
      </c>
      <c r="B78" s="190" t="s">
        <v>98</v>
      </c>
      <c r="C78" s="190"/>
      <c r="D78" s="190" t="s">
        <v>99</v>
      </c>
      <c r="E78" s="190"/>
      <c r="F78" s="190" t="s">
        <v>100</v>
      </c>
      <c r="G78" s="190"/>
    </row>
    <row r="79" spans="1:7" ht="18.75" x14ac:dyDescent="0.3">
      <c r="A79" s="101">
        <v>1</v>
      </c>
      <c r="B79" s="191">
        <v>2</v>
      </c>
      <c r="C79" s="192"/>
      <c r="D79" s="191">
        <v>3</v>
      </c>
      <c r="E79" s="192"/>
      <c r="F79" s="195">
        <v>4</v>
      </c>
      <c r="G79" s="197"/>
    </row>
    <row r="80" spans="1:7" ht="93.75" x14ac:dyDescent="0.25">
      <c r="A80" s="13" t="s">
        <v>343</v>
      </c>
      <c r="B80" s="191">
        <v>10</v>
      </c>
      <c r="C80" s="192"/>
      <c r="D80" s="191">
        <v>5000</v>
      </c>
      <c r="E80" s="192"/>
      <c r="F80" s="213">
        <f>'гос.задание на 2022-2023 год '!D57</f>
        <v>50000</v>
      </c>
      <c r="G80" s="214"/>
    </row>
    <row r="81" spans="1:7" ht="18.75" x14ac:dyDescent="0.25">
      <c r="A81" s="15"/>
      <c r="B81" s="16"/>
      <c r="C81" s="16"/>
      <c r="D81" s="16"/>
      <c r="E81" s="16"/>
      <c r="F81" s="17"/>
      <c r="G81" s="17"/>
    </row>
    <row r="82" spans="1:7" ht="18.75" x14ac:dyDescent="0.25">
      <c r="A82" s="8"/>
    </row>
    <row r="83" spans="1:7" ht="34.9" customHeight="1" x14ac:dyDescent="0.25">
      <c r="A83" s="189" t="s">
        <v>225</v>
      </c>
      <c r="B83" s="189"/>
      <c r="C83" s="189"/>
      <c r="D83" s="189"/>
      <c r="E83" s="189"/>
      <c r="F83" s="189"/>
      <c r="G83" s="189"/>
    </row>
    <row r="84" spans="1:7" ht="18.75" x14ac:dyDescent="0.3">
      <c r="A84" s="9" t="s">
        <v>144</v>
      </c>
      <c r="B84" s="10">
        <v>851</v>
      </c>
    </row>
    <row r="85" spans="1:7" x14ac:dyDescent="0.25">
      <c r="A85" s="11"/>
    </row>
    <row r="86" spans="1:7" ht="126.6" customHeight="1" x14ac:dyDescent="0.25">
      <c r="A86" s="101" t="s">
        <v>85</v>
      </c>
      <c r="B86" s="190" t="s">
        <v>108</v>
      </c>
      <c r="C86" s="190"/>
      <c r="D86" s="190" t="s">
        <v>109</v>
      </c>
      <c r="E86" s="190"/>
      <c r="F86" s="190" t="s">
        <v>110</v>
      </c>
      <c r="G86" s="190"/>
    </row>
    <row r="87" spans="1:7" ht="18.75" x14ac:dyDescent="0.25">
      <c r="A87" s="101">
        <v>1</v>
      </c>
      <c r="B87" s="191">
        <v>2</v>
      </c>
      <c r="C87" s="192"/>
      <c r="D87" s="185">
        <v>3</v>
      </c>
      <c r="E87" s="186"/>
      <c r="F87" s="185">
        <v>4</v>
      </c>
      <c r="G87" s="186"/>
    </row>
    <row r="88" spans="1:7" ht="37.5" x14ac:dyDescent="0.25">
      <c r="A88" s="13" t="s">
        <v>111</v>
      </c>
      <c r="B88" s="185">
        <v>181818.2</v>
      </c>
      <c r="C88" s="186"/>
      <c r="D88" s="185">
        <v>2.2000000000000002</v>
      </c>
      <c r="E88" s="186"/>
      <c r="F88" s="216">
        <f>'гос.задание на 2022-2023 год '!D63</f>
        <v>179114.71</v>
      </c>
      <c r="G88" s="217"/>
    </row>
    <row r="89" spans="1:7" ht="37.5" x14ac:dyDescent="0.25">
      <c r="A89" s="13" t="s">
        <v>112</v>
      </c>
      <c r="B89" s="185">
        <v>5306067.68</v>
      </c>
      <c r="C89" s="186"/>
      <c r="D89" s="185">
        <v>1.5</v>
      </c>
      <c r="E89" s="186"/>
      <c r="F89" s="218"/>
      <c r="G89" s="219"/>
    </row>
    <row r="90" spans="1:7" ht="18.75" x14ac:dyDescent="0.25">
      <c r="A90" s="15"/>
      <c r="B90" s="16"/>
      <c r="C90" s="19"/>
      <c r="D90" s="20"/>
      <c r="E90" s="21"/>
      <c r="F90" s="21"/>
      <c r="G90" s="21"/>
    </row>
    <row r="91" spans="1:7" ht="18.75" x14ac:dyDescent="0.25">
      <c r="A91" s="9" t="s">
        <v>113</v>
      </c>
    </row>
    <row r="92" spans="1:7" x14ac:dyDescent="0.25">
      <c r="A92" s="11"/>
    </row>
    <row r="93" spans="1:7" ht="36.6" customHeight="1" x14ac:dyDescent="0.25">
      <c r="A93" s="101" t="s">
        <v>85</v>
      </c>
      <c r="B93" s="190" t="s">
        <v>108</v>
      </c>
      <c r="C93" s="190"/>
      <c r="D93" s="190" t="s">
        <v>109</v>
      </c>
      <c r="E93" s="190"/>
      <c r="F93" s="190" t="s">
        <v>114</v>
      </c>
      <c r="G93" s="190"/>
    </row>
    <row r="94" spans="1:7" ht="18.75" x14ac:dyDescent="0.3">
      <c r="A94" s="101">
        <v>1</v>
      </c>
      <c r="B94" s="191">
        <v>2</v>
      </c>
      <c r="C94" s="192"/>
      <c r="D94" s="191">
        <v>3</v>
      </c>
      <c r="E94" s="192"/>
      <c r="F94" s="195">
        <v>4</v>
      </c>
      <c r="G94" s="197"/>
    </row>
    <row r="95" spans="1:7" ht="39" customHeight="1" x14ac:dyDescent="0.25">
      <c r="A95" s="13" t="s">
        <v>115</v>
      </c>
      <c r="B95" s="191" t="s">
        <v>116</v>
      </c>
      <c r="C95" s="192"/>
      <c r="D95" s="191" t="s">
        <v>116</v>
      </c>
      <c r="E95" s="192"/>
      <c r="F95" s="213">
        <f>'гос.задание на 2022-2023 год '!D64</f>
        <v>4000</v>
      </c>
      <c r="G95" s="215"/>
    </row>
    <row r="96" spans="1:7" ht="18.75" x14ac:dyDescent="0.25">
      <c r="A96" s="9"/>
    </row>
    <row r="97" spans="1:7" ht="18.75" x14ac:dyDescent="0.25">
      <c r="A97" s="9" t="s">
        <v>118</v>
      </c>
    </row>
    <row r="98" spans="1:7" x14ac:dyDescent="0.25">
      <c r="A98" s="11"/>
    </row>
    <row r="99" spans="1:7" ht="72.599999999999994" customHeight="1" x14ac:dyDescent="0.25">
      <c r="A99" s="101" t="s">
        <v>85</v>
      </c>
      <c r="B99" s="190" t="s">
        <v>108</v>
      </c>
      <c r="C99" s="190"/>
      <c r="D99" s="190" t="s">
        <v>109</v>
      </c>
      <c r="E99" s="190"/>
      <c r="F99" s="190" t="s">
        <v>114</v>
      </c>
      <c r="G99" s="190"/>
    </row>
    <row r="100" spans="1:7" ht="18.75" x14ac:dyDescent="0.3">
      <c r="A100" s="101">
        <v>1</v>
      </c>
      <c r="B100" s="191">
        <v>2</v>
      </c>
      <c r="C100" s="192"/>
      <c r="D100" s="191">
        <v>3</v>
      </c>
      <c r="E100" s="192"/>
      <c r="F100" s="195">
        <v>4</v>
      </c>
      <c r="G100" s="197"/>
    </row>
    <row r="101" spans="1:7" ht="49.15" customHeight="1" x14ac:dyDescent="0.25">
      <c r="A101" s="13" t="s">
        <v>154</v>
      </c>
      <c r="B101" s="191" t="s">
        <v>116</v>
      </c>
      <c r="C101" s="192"/>
      <c r="D101" s="191" t="s">
        <v>116</v>
      </c>
      <c r="E101" s="192"/>
      <c r="F101" s="213">
        <f>'гос.задание на 2022-2023 год '!D65</f>
        <v>6500</v>
      </c>
      <c r="G101" s="214"/>
    </row>
    <row r="102" spans="1:7" ht="18" customHeight="1" x14ac:dyDescent="0.25">
      <c r="A102" s="15"/>
      <c r="B102" s="16"/>
      <c r="C102" s="16"/>
      <c r="D102" s="16"/>
      <c r="E102" s="16"/>
      <c r="F102" s="16"/>
      <c r="G102" s="16"/>
    </row>
    <row r="103" spans="1:7" ht="28.9" customHeight="1" x14ac:dyDescent="0.25">
      <c r="A103" s="189" t="s">
        <v>213</v>
      </c>
      <c r="B103" s="189"/>
      <c r="C103" s="189"/>
      <c r="D103" s="189"/>
      <c r="E103" s="189"/>
      <c r="F103" s="189"/>
      <c r="G103" s="189"/>
    </row>
    <row r="104" spans="1:7" ht="24.6" customHeight="1" x14ac:dyDescent="0.25">
      <c r="A104" s="193" t="s">
        <v>215</v>
      </c>
      <c r="B104" s="193"/>
      <c r="C104" s="193"/>
      <c r="D104" s="193"/>
      <c r="E104" s="193"/>
      <c r="F104" s="193"/>
      <c r="G104" s="193"/>
    </row>
    <row r="105" spans="1:7" ht="18.75" x14ac:dyDescent="0.25">
      <c r="A105" s="9"/>
    </row>
    <row r="106" spans="1:7" ht="18.75" x14ac:dyDescent="0.3">
      <c r="A106" s="9" t="s">
        <v>144</v>
      </c>
      <c r="B106" s="10">
        <v>244</v>
      </c>
    </row>
    <row r="107" spans="1:7" ht="18.75" x14ac:dyDescent="0.25">
      <c r="A107" s="8"/>
    </row>
    <row r="108" spans="1:7" ht="72.599999999999994" customHeight="1" x14ac:dyDescent="0.25">
      <c r="A108" s="101" t="s">
        <v>85</v>
      </c>
      <c r="B108" s="190" t="s">
        <v>120</v>
      </c>
      <c r="C108" s="190"/>
      <c r="D108" s="190" t="s">
        <v>121</v>
      </c>
      <c r="E108" s="190"/>
      <c r="F108" s="190" t="s">
        <v>185</v>
      </c>
      <c r="G108" s="190"/>
    </row>
    <row r="109" spans="1:7" ht="18.75" x14ac:dyDescent="0.25">
      <c r="A109" s="101">
        <v>1</v>
      </c>
      <c r="B109" s="191">
        <v>2</v>
      </c>
      <c r="C109" s="192"/>
      <c r="D109" s="191">
        <v>3</v>
      </c>
      <c r="E109" s="192"/>
      <c r="F109" s="185">
        <v>4</v>
      </c>
      <c r="G109" s="186"/>
    </row>
    <row r="110" spans="1:7" ht="37.5" x14ac:dyDescent="0.25">
      <c r="A110" s="13" t="s">
        <v>122</v>
      </c>
      <c r="B110" s="185">
        <v>1</v>
      </c>
      <c r="C110" s="186"/>
      <c r="D110" s="185">
        <v>4166.66</v>
      </c>
      <c r="E110" s="186"/>
      <c r="F110" s="187">
        <f>'гос.задание на 2022-2023 год '!D31</f>
        <v>50000</v>
      </c>
      <c r="G110" s="188"/>
    </row>
    <row r="111" spans="1:7" x14ac:dyDescent="0.25">
      <c r="A111" s="23"/>
    </row>
    <row r="112" spans="1:7" ht="18.75" x14ac:dyDescent="0.25">
      <c r="A112" s="8"/>
    </row>
    <row r="113" spans="1:7" ht="18.75" x14ac:dyDescent="0.25">
      <c r="A113" s="193" t="s">
        <v>217</v>
      </c>
      <c r="B113" s="193"/>
      <c r="C113" s="193"/>
      <c r="D113" s="193"/>
      <c r="E113" s="193"/>
      <c r="F113" s="193"/>
      <c r="G113" s="193"/>
    </row>
    <row r="114" spans="1:7" ht="18.75" x14ac:dyDescent="0.25">
      <c r="A114" s="9"/>
    </row>
    <row r="115" spans="1:7" ht="18.75" x14ac:dyDescent="0.3">
      <c r="A115" s="9" t="s">
        <v>144</v>
      </c>
      <c r="B115" s="10">
        <v>244</v>
      </c>
    </row>
    <row r="116" spans="1:7" ht="18.75" x14ac:dyDescent="0.25">
      <c r="A116" s="8"/>
    </row>
    <row r="117" spans="1:7" ht="54.6" customHeight="1" x14ac:dyDescent="0.25">
      <c r="A117" s="101" t="s">
        <v>85</v>
      </c>
      <c r="B117" s="190" t="s">
        <v>125</v>
      </c>
      <c r="C117" s="190"/>
      <c r="D117" s="190" t="s">
        <v>126</v>
      </c>
      <c r="E117" s="190"/>
      <c r="F117" s="190" t="s">
        <v>93</v>
      </c>
      <c r="G117" s="190"/>
    </row>
    <row r="118" spans="1:7" ht="18.75" x14ac:dyDescent="0.25">
      <c r="A118" s="101">
        <v>1</v>
      </c>
      <c r="B118" s="191">
        <v>2</v>
      </c>
      <c r="C118" s="192"/>
      <c r="D118" s="191">
        <v>3</v>
      </c>
      <c r="E118" s="192"/>
      <c r="F118" s="191">
        <v>4</v>
      </c>
      <c r="G118" s="192"/>
    </row>
    <row r="119" spans="1:7" ht="75" x14ac:dyDescent="0.25">
      <c r="A119" s="13" t="s">
        <v>18</v>
      </c>
      <c r="B119" s="191" t="s">
        <v>326</v>
      </c>
      <c r="C119" s="192"/>
      <c r="D119" s="191">
        <v>1769.12</v>
      </c>
      <c r="E119" s="192"/>
      <c r="F119" s="210">
        <f>'гос.задание на 2022-2023 год '!D37</f>
        <v>95627.23</v>
      </c>
      <c r="G119" s="211"/>
    </row>
    <row r="120" spans="1:7" ht="75" x14ac:dyDescent="0.25">
      <c r="A120" s="13" t="s">
        <v>20</v>
      </c>
      <c r="B120" s="191" t="s">
        <v>307</v>
      </c>
      <c r="C120" s="192"/>
      <c r="D120" s="191">
        <v>5.5874899999999998</v>
      </c>
      <c r="E120" s="192"/>
      <c r="F120" s="210">
        <f>'гос.задание на 2022-2023 год '!D39</f>
        <v>481782.57</v>
      </c>
      <c r="G120" s="211"/>
    </row>
    <row r="121" spans="1:7" ht="75" x14ac:dyDescent="0.25">
      <c r="A121" s="13" t="s">
        <v>21</v>
      </c>
      <c r="B121" s="191" t="s">
        <v>308</v>
      </c>
      <c r="C121" s="192"/>
      <c r="D121" s="191">
        <v>64.37</v>
      </c>
      <c r="E121" s="192"/>
      <c r="F121" s="210">
        <v>17581.84</v>
      </c>
      <c r="G121" s="211"/>
    </row>
    <row r="122" spans="1:7" ht="18.75" x14ac:dyDescent="0.25">
      <c r="A122" s="134" t="s">
        <v>293</v>
      </c>
      <c r="B122" s="191"/>
      <c r="C122" s="192"/>
      <c r="D122" s="191"/>
      <c r="E122" s="192"/>
      <c r="F122" s="210">
        <v>585730.81999999995</v>
      </c>
      <c r="G122" s="211"/>
    </row>
    <row r="123" spans="1:7" ht="18.75" x14ac:dyDescent="0.25">
      <c r="A123" s="25"/>
      <c r="B123" s="26"/>
      <c r="C123" s="26"/>
      <c r="D123" s="26"/>
      <c r="E123" s="26"/>
      <c r="F123" s="26"/>
      <c r="G123" s="26"/>
    </row>
    <row r="124" spans="1:7" ht="18.75" x14ac:dyDescent="0.25">
      <c r="A124" s="212" t="s">
        <v>218</v>
      </c>
      <c r="B124" s="212"/>
      <c r="C124" s="212"/>
      <c r="D124" s="212"/>
      <c r="E124" s="212"/>
      <c r="F124" s="212"/>
      <c r="G124" s="212"/>
    </row>
    <row r="125" spans="1:7" ht="18.75" x14ac:dyDescent="0.25">
      <c r="A125" s="109"/>
      <c r="B125" s="109"/>
      <c r="C125" s="109"/>
      <c r="D125" s="109"/>
      <c r="E125" s="109"/>
      <c r="F125" s="109"/>
      <c r="G125" s="109"/>
    </row>
    <row r="126" spans="1:7" ht="18.75" x14ac:dyDescent="0.3">
      <c r="A126" s="9" t="s">
        <v>144</v>
      </c>
      <c r="B126" s="10">
        <v>244</v>
      </c>
    </row>
    <row r="127" spans="1:7" ht="18.75" x14ac:dyDescent="0.25">
      <c r="A127" s="8"/>
    </row>
    <row r="128" spans="1:7" ht="49.15" customHeight="1" x14ac:dyDescent="0.25">
      <c r="A128" s="101" t="s">
        <v>85</v>
      </c>
      <c r="B128" s="190" t="s">
        <v>127</v>
      </c>
      <c r="C128" s="190"/>
      <c r="D128" s="190" t="s">
        <v>147</v>
      </c>
      <c r="E128" s="190"/>
      <c r="F128" s="190" t="s">
        <v>128</v>
      </c>
      <c r="G128" s="190"/>
    </row>
    <row r="129" spans="1:7" ht="18.75" x14ac:dyDescent="0.25">
      <c r="A129" s="101">
        <v>1</v>
      </c>
      <c r="B129" s="191">
        <v>2</v>
      </c>
      <c r="C129" s="192"/>
      <c r="D129" s="191">
        <v>3</v>
      </c>
      <c r="E129" s="192"/>
      <c r="F129" s="191">
        <v>4</v>
      </c>
      <c r="G129" s="192"/>
    </row>
    <row r="130" spans="1:7" ht="37.5" x14ac:dyDescent="0.25">
      <c r="A130" s="13" t="s">
        <v>129</v>
      </c>
      <c r="B130" s="191">
        <v>120</v>
      </c>
      <c r="C130" s="192"/>
      <c r="D130" s="191">
        <v>2775</v>
      </c>
      <c r="E130" s="192"/>
      <c r="F130" s="210">
        <f>'гос.задание на 2022-2023 год '!D42</f>
        <v>333000</v>
      </c>
      <c r="G130" s="211"/>
    </row>
    <row r="131" spans="1:7" ht="18.75" x14ac:dyDescent="0.25">
      <c r="A131" s="27"/>
      <c r="B131" s="26"/>
      <c r="C131" s="26"/>
      <c r="D131" s="26"/>
      <c r="E131" s="26"/>
      <c r="F131" s="26"/>
      <c r="G131" s="26"/>
    </row>
    <row r="132" spans="1:7" ht="39" customHeight="1" x14ac:dyDescent="0.25">
      <c r="A132" s="209" t="s">
        <v>219</v>
      </c>
      <c r="B132" s="209"/>
      <c r="C132" s="209"/>
      <c r="D132" s="209"/>
      <c r="E132" s="209"/>
      <c r="F132" s="209"/>
      <c r="G132" s="209"/>
    </row>
    <row r="133" spans="1:7" ht="18.75" x14ac:dyDescent="0.25">
      <c r="A133" s="9"/>
    </row>
    <row r="134" spans="1:7" ht="18.75" x14ac:dyDescent="0.3">
      <c r="A134" s="9" t="s">
        <v>144</v>
      </c>
      <c r="B134" s="10">
        <v>244</v>
      </c>
    </row>
    <row r="135" spans="1:7" ht="18.75" x14ac:dyDescent="0.25">
      <c r="A135" s="8"/>
    </row>
    <row r="136" spans="1:7" ht="43.9" customHeight="1" x14ac:dyDescent="0.25">
      <c r="A136" s="190" t="s">
        <v>85</v>
      </c>
      <c r="B136" s="190"/>
      <c r="C136" s="190"/>
      <c r="D136" s="190" t="s">
        <v>130</v>
      </c>
      <c r="E136" s="190"/>
      <c r="F136" s="190" t="s">
        <v>131</v>
      </c>
      <c r="G136" s="190"/>
    </row>
    <row r="137" spans="1:7" ht="18.75" x14ac:dyDescent="0.3">
      <c r="A137" s="190">
        <v>1</v>
      </c>
      <c r="B137" s="190"/>
      <c r="C137" s="190"/>
      <c r="D137" s="195">
        <v>2</v>
      </c>
      <c r="E137" s="197"/>
      <c r="F137" s="195">
        <v>3</v>
      </c>
      <c r="G137" s="197"/>
    </row>
    <row r="138" spans="1:7" ht="34.15" customHeight="1" x14ac:dyDescent="0.3">
      <c r="A138" s="206" t="s">
        <v>132</v>
      </c>
      <c r="B138" s="206"/>
      <c r="C138" s="206"/>
      <c r="D138" s="204">
        <v>2</v>
      </c>
      <c r="E138" s="205"/>
      <c r="F138" s="200">
        <v>10000</v>
      </c>
      <c r="G138" s="202"/>
    </row>
    <row r="139" spans="1:7" ht="34.15" customHeight="1" x14ac:dyDescent="0.3">
      <c r="A139" s="206" t="s">
        <v>133</v>
      </c>
      <c r="B139" s="206"/>
      <c r="C139" s="206"/>
      <c r="D139" s="204">
        <v>12</v>
      </c>
      <c r="E139" s="205"/>
      <c r="F139" s="207">
        <v>50000</v>
      </c>
      <c r="G139" s="208"/>
    </row>
    <row r="140" spans="1:7" ht="34.15" customHeight="1" x14ac:dyDescent="0.3">
      <c r="A140" s="206" t="s">
        <v>134</v>
      </c>
      <c r="B140" s="206"/>
      <c r="C140" s="206"/>
      <c r="D140" s="204">
        <v>6</v>
      </c>
      <c r="E140" s="205"/>
      <c r="F140" s="207">
        <v>2000</v>
      </c>
      <c r="G140" s="208"/>
    </row>
    <row r="141" spans="1:7" ht="34.15" customHeight="1" x14ac:dyDescent="0.3">
      <c r="A141" s="206" t="s">
        <v>135</v>
      </c>
      <c r="B141" s="206"/>
      <c r="C141" s="206"/>
      <c r="D141" s="204">
        <v>1</v>
      </c>
      <c r="E141" s="205"/>
      <c r="F141" s="207">
        <v>24900</v>
      </c>
      <c r="G141" s="208"/>
    </row>
    <row r="142" spans="1:7" ht="18.75" x14ac:dyDescent="0.3">
      <c r="A142" s="198" t="s">
        <v>291</v>
      </c>
      <c r="B142" s="203"/>
      <c r="C142" s="199"/>
      <c r="D142" s="204">
        <v>12</v>
      </c>
      <c r="E142" s="205"/>
      <c r="F142" s="207">
        <v>8100</v>
      </c>
      <c r="G142" s="208"/>
    </row>
    <row r="143" spans="1:7" ht="18.75" x14ac:dyDescent="0.3">
      <c r="A143" s="198" t="s">
        <v>293</v>
      </c>
      <c r="B143" s="203"/>
      <c r="C143" s="199"/>
      <c r="D143" s="204" t="s">
        <v>116</v>
      </c>
      <c r="E143" s="205"/>
      <c r="F143" s="207">
        <v>95000</v>
      </c>
      <c r="G143" s="208"/>
    </row>
    <row r="144" spans="1:7" ht="18.75" x14ac:dyDescent="0.25">
      <c r="A144" s="193" t="s">
        <v>220</v>
      </c>
      <c r="B144" s="193"/>
      <c r="C144" s="193"/>
      <c r="D144" s="193"/>
      <c r="E144" s="193"/>
      <c r="F144" s="193"/>
      <c r="G144" s="193"/>
    </row>
    <row r="145" spans="1:7" ht="18.75" x14ac:dyDescent="0.25">
      <c r="A145" s="9"/>
    </row>
    <row r="146" spans="1:7" ht="18.75" x14ac:dyDescent="0.3">
      <c r="A146" s="9" t="s">
        <v>144</v>
      </c>
      <c r="B146" s="10">
        <v>244</v>
      </c>
    </row>
    <row r="147" spans="1:7" ht="18.75" x14ac:dyDescent="0.25">
      <c r="A147" s="8"/>
    </row>
    <row r="148" spans="1:7" ht="30" customHeight="1" x14ac:dyDescent="0.25">
      <c r="A148" s="190" t="s">
        <v>85</v>
      </c>
      <c r="B148" s="190"/>
      <c r="C148" s="190"/>
      <c r="D148" s="190" t="s">
        <v>136</v>
      </c>
      <c r="E148" s="190"/>
      <c r="F148" s="190" t="s">
        <v>137</v>
      </c>
      <c r="G148" s="190"/>
    </row>
    <row r="149" spans="1:7" ht="18.75" x14ac:dyDescent="0.3">
      <c r="A149" s="191">
        <v>1</v>
      </c>
      <c r="B149" s="194"/>
      <c r="C149" s="192"/>
      <c r="D149" s="195">
        <v>2</v>
      </c>
      <c r="E149" s="197"/>
      <c r="F149" s="195">
        <v>3</v>
      </c>
      <c r="G149" s="197"/>
    </row>
    <row r="150" spans="1:7" ht="18.75" x14ac:dyDescent="0.3">
      <c r="A150" s="198" t="s">
        <v>138</v>
      </c>
      <c r="B150" s="203"/>
      <c r="C150" s="199"/>
      <c r="D150" s="248">
        <v>4</v>
      </c>
      <c r="E150" s="249"/>
      <c r="F150" s="200">
        <f>'гос.задание на 2022-2023 год '!D51</f>
        <v>52486</v>
      </c>
      <c r="G150" s="202"/>
    </row>
    <row r="151" spans="1:7" ht="18.75" x14ac:dyDescent="0.25">
      <c r="A151" s="8"/>
    </row>
    <row r="152" spans="1:7" ht="18.75" x14ac:dyDescent="0.25">
      <c r="A152" s="193" t="s">
        <v>221</v>
      </c>
      <c r="B152" s="193"/>
      <c r="C152" s="193"/>
      <c r="D152" s="193"/>
      <c r="E152" s="193"/>
      <c r="F152" s="193"/>
      <c r="G152" s="193"/>
    </row>
    <row r="153" spans="1:7" ht="18.75" x14ac:dyDescent="0.25">
      <c r="A153" s="9"/>
    </row>
    <row r="154" spans="1:7" ht="18.75" x14ac:dyDescent="0.3">
      <c r="A154" s="9" t="s">
        <v>144</v>
      </c>
      <c r="B154" s="10">
        <v>244</v>
      </c>
    </row>
    <row r="155" spans="1:7" ht="18.75" x14ac:dyDescent="0.25">
      <c r="A155" s="8"/>
    </row>
    <row r="156" spans="1:7" ht="36" customHeight="1" x14ac:dyDescent="0.25">
      <c r="A156" s="191" t="s">
        <v>85</v>
      </c>
      <c r="B156" s="192"/>
      <c r="C156" s="191" t="s">
        <v>136</v>
      </c>
      <c r="D156" s="192"/>
      <c r="E156" s="191" t="s">
        <v>137</v>
      </c>
      <c r="F156" s="194"/>
      <c r="G156" s="192"/>
    </row>
    <row r="157" spans="1:7" ht="18.75" x14ac:dyDescent="0.3">
      <c r="A157" s="191">
        <v>1</v>
      </c>
      <c r="B157" s="192"/>
      <c r="C157" s="191">
        <v>2</v>
      </c>
      <c r="D157" s="192"/>
      <c r="E157" s="195">
        <v>3</v>
      </c>
      <c r="F157" s="196"/>
      <c r="G157" s="197"/>
    </row>
    <row r="158" spans="1:7" ht="18.75" x14ac:dyDescent="0.3">
      <c r="A158" s="198" t="s">
        <v>25</v>
      </c>
      <c r="B158" s="199"/>
      <c r="C158" s="191">
        <v>1</v>
      </c>
      <c r="D158" s="192"/>
      <c r="E158" s="200">
        <f>'гос.задание на 2022-2023 год '!D53</f>
        <v>7000</v>
      </c>
      <c r="F158" s="201"/>
      <c r="G158" s="202"/>
    </row>
    <row r="159" spans="1:7" x14ac:dyDescent="0.25">
      <c r="A159" s="23"/>
    </row>
    <row r="160" spans="1:7" ht="31.9" customHeight="1" x14ac:dyDescent="0.25">
      <c r="A160" s="189" t="s">
        <v>224</v>
      </c>
      <c r="B160" s="189"/>
      <c r="C160" s="189"/>
      <c r="D160" s="189"/>
      <c r="E160" s="189"/>
      <c r="F160" s="189"/>
      <c r="G160" s="189"/>
    </row>
    <row r="161" spans="1:7" ht="18.75" x14ac:dyDescent="0.25">
      <c r="A161" s="9"/>
    </row>
    <row r="162" spans="1:7" ht="18.75" x14ac:dyDescent="0.3">
      <c r="A162" s="9" t="s">
        <v>144</v>
      </c>
      <c r="B162" s="10">
        <v>244</v>
      </c>
    </row>
    <row r="163" spans="1:7" ht="18.75" x14ac:dyDescent="0.25">
      <c r="A163" s="8"/>
    </row>
    <row r="164" spans="1:7" ht="54.6" customHeight="1" x14ac:dyDescent="0.25">
      <c r="A164" s="101" t="s">
        <v>85</v>
      </c>
      <c r="B164" s="190" t="s">
        <v>141</v>
      </c>
      <c r="C164" s="190"/>
      <c r="D164" s="190" t="s">
        <v>142</v>
      </c>
      <c r="E164" s="190"/>
      <c r="F164" s="190" t="s">
        <v>149</v>
      </c>
      <c r="G164" s="190"/>
    </row>
    <row r="165" spans="1:7" ht="18.75" x14ac:dyDescent="0.25">
      <c r="A165" s="101">
        <v>1</v>
      </c>
      <c r="B165" s="191">
        <v>2</v>
      </c>
      <c r="C165" s="192"/>
      <c r="D165" s="191">
        <v>3</v>
      </c>
      <c r="E165" s="192"/>
      <c r="F165" s="191">
        <v>4</v>
      </c>
      <c r="G165" s="192"/>
    </row>
    <row r="166" spans="1:7" ht="18.75" x14ac:dyDescent="0.25">
      <c r="A166" s="13" t="s">
        <v>331</v>
      </c>
      <c r="B166" s="185">
        <v>1046</v>
      </c>
      <c r="C166" s="186"/>
      <c r="D166" s="185">
        <v>43.8</v>
      </c>
      <c r="E166" s="186"/>
      <c r="F166" s="187">
        <f>'гос.задание на 2022-2023 год '!D86</f>
        <v>45820.75</v>
      </c>
      <c r="G166" s="188"/>
    </row>
    <row r="167" spans="1:7" ht="18.75" x14ac:dyDescent="0.25">
      <c r="A167" s="13" t="s">
        <v>344</v>
      </c>
      <c r="B167" s="185">
        <v>1046</v>
      </c>
      <c r="C167" s="186"/>
      <c r="D167" s="185">
        <v>43.8</v>
      </c>
      <c r="E167" s="186"/>
      <c r="F167" s="187">
        <v>45820.75</v>
      </c>
      <c r="G167" s="188"/>
    </row>
    <row r="168" spans="1:7" ht="18.75" x14ac:dyDescent="0.25">
      <c r="A168" s="29"/>
    </row>
    <row r="169" spans="1:7" ht="37.5" x14ac:dyDescent="0.3">
      <c r="A169" s="29" t="s">
        <v>150</v>
      </c>
      <c r="B169" s="10"/>
      <c r="C169" s="162"/>
      <c r="D169" s="162"/>
      <c r="E169" s="10"/>
      <c r="F169" s="162" t="s">
        <v>294</v>
      </c>
      <c r="G169" s="162"/>
    </row>
    <row r="170" spans="1:7" ht="18.75" x14ac:dyDescent="0.3">
      <c r="A170" s="29"/>
      <c r="B170" s="10"/>
      <c r="C170" s="161" t="s">
        <v>53</v>
      </c>
      <c r="D170" s="161"/>
      <c r="E170" s="10"/>
      <c r="F170" s="161" t="s">
        <v>54</v>
      </c>
      <c r="G170" s="161"/>
    </row>
    <row r="171" spans="1:7" ht="18.75" x14ac:dyDescent="0.3">
      <c r="A171" s="29"/>
      <c r="B171" s="10"/>
      <c r="C171" s="99"/>
      <c r="D171" s="99"/>
      <c r="E171" s="10"/>
      <c r="F171" s="99"/>
      <c r="G171" s="99"/>
    </row>
    <row r="172" spans="1:7" ht="56.25" x14ac:dyDescent="0.3">
      <c r="A172" s="29" t="s">
        <v>151</v>
      </c>
      <c r="B172" s="10"/>
      <c r="C172" s="162"/>
      <c r="D172" s="162"/>
      <c r="E172" s="10"/>
      <c r="F172" s="162" t="s">
        <v>295</v>
      </c>
      <c r="G172" s="162"/>
    </row>
    <row r="173" spans="1:7" ht="18.75" x14ac:dyDescent="0.3">
      <c r="A173" s="29"/>
      <c r="B173" s="10"/>
      <c r="C173" s="161" t="s">
        <v>53</v>
      </c>
      <c r="D173" s="161"/>
      <c r="E173" s="10"/>
      <c r="F173" s="161" t="s">
        <v>54</v>
      </c>
      <c r="G173" s="161"/>
    </row>
    <row r="174" spans="1:7" ht="18.75" x14ac:dyDescent="0.3">
      <c r="A174" s="29"/>
      <c r="B174" s="10"/>
      <c r="C174" s="99"/>
      <c r="D174" s="99"/>
      <c r="E174" s="10"/>
      <c r="F174" s="99"/>
      <c r="G174" s="99"/>
    </row>
    <row r="175" spans="1:7" ht="18.75" x14ac:dyDescent="0.3">
      <c r="A175" s="29" t="s">
        <v>152</v>
      </c>
      <c r="B175" s="10"/>
      <c r="C175" s="162"/>
      <c r="D175" s="162"/>
      <c r="E175" s="10"/>
      <c r="F175" s="162" t="s">
        <v>296</v>
      </c>
      <c r="G175" s="162"/>
    </row>
    <row r="176" spans="1:7" ht="18.75" x14ac:dyDescent="0.3">
      <c r="A176" s="29"/>
      <c r="B176" s="10"/>
      <c r="C176" s="161" t="s">
        <v>53</v>
      </c>
      <c r="D176" s="161"/>
      <c r="E176" s="10"/>
      <c r="F176" s="161" t="s">
        <v>54</v>
      </c>
      <c r="G176" s="161"/>
    </row>
    <row r="177" spans="1:7" ht="18.75" x14ac:dyDescent="0.3">
      <c r="A177" s="29" t="s">
        <v>153</v>
      </c>
      <c r="B177" s="10"/>
      <c r="C177" s="10"/>
      <c r="D177" s="10"/>
      <c r="E177" s="10"/>
      <c r="F177" s="10"/>
      <c r="G177" s="10"/>
    </row>
    <row r="178" spans="1:7" ht="18.75" x14ac:dyDescent="0.3">
      <c r="A178" s="160" t="s">
        <v>44</v>
      </c>
      <c r="B178" s="160"/>
      <c r="C178" s="10"/>
      <c r="D178" s="10"/>
      <c r="E178" s="10"/>
      <c r="F178" s="10"/>
      <c r="G178" s="10"/>
    </row>
  </sheetData>
  <mergeCells count="190">
    <mergeCell ref="A143:C143"/>
    <mergeCell ref="D143:E143"/>
    <mergeCell ref="F143:G143"/>
    <mergeCell ref="E1:G1"/>
    <mergeCell ref="A2:G2"/>
    <mergeCell ref="A4:G4"/>
    <mergeCell ref="A5:G5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D21:F21"/>
    <mergeCell ref="A56:G56"/>
    <mergeCell ref="A60:A61"/>
    <mergeCell ref="B60:C61"/>
    <mergeCell ref="D60:E61"/>
    <mergeCell ref="F60:G61"/>
    <mergeCell ref="A14:G14"/>
    <mergeCell ref="A16:G16"/>
    <mergeCell ref="A20:A22"/>
    <mergeCell ref="B20:B22"/>
    <mergeCell ref="C20:F20"/>
    <mergeCell ref="G20:G22"/>
    <mergeCell ref="C21:C22"/>
    <mergeCell ref="A65:G65"/>
    <mergeCell ref="C69:D69"/>
    <mergeCell ref="F69:G69"/>
    <mergeCell ref="C70:D70"/>
    <mergeCell ref="F70:G70"/>
    <mergeCell ref="C71:D71"/>
    <mergeCell ref="F71:G71"/>
    <mergeCell ref="B62:C62"/>
    <mergeCell ref="D62:E62"/>
    <mergeCell ref="F62:G62"/>
    <mergeCell ref="B63:C63"/>
    <mergeCell ref="D63:E63"/>
    <mergeCell ref="F63:G63"/>
    <mergeCell ref="B80:C80"/>
    <mergeCell ref="D80:E80"/>
    <mergeCell ref="F80:G80"/>
    <mergeCell ref="A74:G74"/>
    <mergeCell ref="B78:C78"/>
    <mergeCell ref="D78:E78"/>
    <mergeCell ref="F78:G78"/>
    <mergeCell ref="B79:C79"/>
    <mergeCell ref="D79:E79"/>
    <mergeCell ref="F79:G79"/>
    <mergeCell ref="B87:C87"/>
    <mergeCell ref="D87:E87"/>
    <mergeCell ref="F87:G87"/>
    <mergeCell ref="B88:C88"/>
    <mergeCell ref="D88:E88"/>
    <mergeCell ref="F88:G89"/>
    <mergeCell ref="B89:C89"/>
    <mergeCell ref="D89:E89"/>
    <mergeCell ref="A83:G83"/>
    <mergeCell ref="B86:C86"/>
    <mergeCell ref="D86:E86"/>
    <mergeCell ref="F86:G86"/>
    <mergeCell ref="B95:C95"/>
    <mergeCell ref="D95:E95"/>
    <mergeCell ref="F95:G95"/>
    <mergeCell ref="B93:C93"/>
    <mergeCell ref="D93:E93"/>
    <mergeCell ref="F93:G93"/>
    <mergeCell ref="B94:C94"/>
    <mergeCell ref="D94:E94"/>
    <mergeCell ref="F94:G94"/>
    <mergeCell ref="B101:C101"/>
    <mergeCell ref="D101:E101"/>
    <mergeCell ref="F101:G101"/>
    <mergeCell ref="B99:C99"/>
    <mergeCell ref="D99:E99"/>
    <mergeCell ref="F99:G99"/>
    <mergeCell ref="B100:C100"/>
    <mergeCell ref="D100:E100"/>
    <mergeCell ref="F100:G100"/>
    <mergeCell ref="A103:G103"/>
    <mergeCell ref="B109:C109"/>
    <mergeCell ref="D109:E109"/>
    <mergeCell ref="F109:G109"/>
    <mergeCell ref="B110:C110"/>
    <mergeCell ref="D110:E110"/>
    <mergeCell ref="F110:G110"/>
    <mergeCell ref="A104:G104"/>
    <mergeCell ref="B108:C108"/>
    <mergeCell ref="D108:E108"/>
    <mergeCell ref="F108:G108"/>
    <mergeCell ref="A113:G113"/>
    <mergeCell ref="B117:C117"/>
    <mergeCell ref="D117:E117"/>
    <mergeCell ref="F117:G117"/>
    <mergeCell ref="B118:C118"/>
    <mergeCell ref="D118:E118"/>
    <mergeCell ref="F118:G118"/>
    <mergeCell ref="B120:C120"/>
    <mergeCell ref="D120:E120"/>
    <mergeCell ref="F120:G120"/>
    <mergeCell ref="B122:C122"/>
    <mergeCell ref="D122:E122"/>
    <mergeCell ref="F122:G122"/>
    <mergeCell ref="B119:C119"/>
    <mergeCell ref="D119:E119"/>
    <mergeCell ref="F119:G119"/>
    <mergeCell ref="B121:C121"/>
    <mergeCell ref="D121:E121"/>
    <mergeCell ref="F121:G121"/>
    <mergeCell ref="B129:C129"/>
    <mergeCell ref="D129:E129"/>
    <mergeCell ref="F129:G129"/>
    <mergeCell ref="B130:C130"/>
    <mergeCell ref="D130:E130"/>
    <mergeCell ref="F130:G130"/>
    <mergeCell ref="A124:G124"/>
    <mergeCell ref="B128:C128"/>
    <mergeCell ref="D128:E128"/>
    <mergeCell ref="F128:G128"/>
    <mergeCell ref="A138:C138"/>
    <mergeCell ref="D138:E138"/>
    <mergeCell ref="F138:G138"/>
    <mergeCell ref="A132:G132"/>
    <mergeCell ref="A137:C137"/>
    <mergeCell ref="D137:E137"/>
    <mergeCell ref="F137:G137"/>
    <mergeCell ref="A136:C136"/>
    <mergeCell ref="D136:E136"/>
    <mergeCell ref="F136:G136"/>
    <mergeCell ref="A141:C141"/>
    <mergeCell ref="D141:E141"/>
    <mergeCell ref="F141:G141"/>
    <mergeCell ref="A142:C142"/>
    <mergeCell ref="D142:E142"/>
    <mergeCell ref="F142:G142"/>
    <mergeCell ref="A139:C139"/>
    <mergeCell ref="D139:E139"/>
    <mergeCell ref="F139:G139"/>
    <mergeCell ref="A140:C140"/>
    <mergeCell ref="D140:E140"/>
    <mergeCell ref="F140:G140"/>
    <mergeCell ref="A144:G144"/>
    <mergeCell ref="A150:C150"/>
    <mergeCell ref="D150:E150"/>
    <mergeCell ref="F150:G150"/>
    <mergeCell ref="A148:C148"/>
    <mergeCell ref="D148:E148"/>
    <mergeCell ref="F148:G148"/>
    <mergeCell ref="A149:C149"/>
    <mergeCell ref="D149:E149"/>
    <mergeCell ref="F149:G149"/>
    <mergeCell ref="A152:G152"/>
    <mergeCell ref="A156:B156"/>
    <mergeCell ref="C156:D156"/>
    <mergeCell ref="E156:G156"/>
    <mergeCell ref="A157:B157"/>
    <mergeCell ref="C157:D157"/>
    <mergeCell ref="E157:G157"/>
    <mergeCell ref="A158:B158"/>
    <mergeCell ref="C158:D158"/>
    <mergeCell ref="E158:G158"/>
    <mergeCell ref="B166:C166"/>
    <mergeCell ref="D166:E166"/>
    <mergeCell ref="F166:G166"/>
    <mergeCell ref="A160:G160"/>
    <mergeCell ref="B164:C164"/>
    <mergeCell ref="D164:E164"/>
    <mergeCell ref="F164:G164"/>
    <mergeCell ref="B165:C165"/>
    <mergeCell ref="D165:E165"/>
    <mergeCell ref="F165:G165"/>
    <mergeCell ref="B167:C167"/>
    <mergeCell ref="D167:E167"/>
    <mergeCell ref="F167:G167"/>
    <mergeCell ref="A178:B178"/>
    <mergeCell ref="C173:D173"/>
    <mergeCell ref="F173:G173"/>
    <mergeCell ref="C175:D175"/>
    <mergeCell ref="F175:G175"/>
    <mergeCell ref="C176:D176"/>
    <mergeCell ref="F176:G176"/>
    <mergeCell ref="C169:D169"/>
    <mergeCell ref="F169:G169"/>
    <mergeCell ref="C170:D170"/>
    <mergeCell ref="F170:G170"/>
    <mergeCell ref="C172:D172"/>
    <mergeCell ref="F172:G172"/>
  </mergeCells>
  <pageMargins left="1.3779527559055118" right="0.39370078740157483" top="0.98425196850393704" bottom="0.78740157480314965" header="0.31496062992125984" footer="0.31496062992125984"/>
  <pageSetup paperSize="9" scale="47" orientation="portrait" r:id="rId1"/>
  <rowBreaks count="5" manualBreakCount="5">
    <brk id="73" max="10" man="1"/>
    <brk id="89" max="16383" man="1"/>
    <brk id="101" max="16383" man="1"/>
    <brk id="123" max="16383" man="1"/>
    <brk id="15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8"/>
  <sheetViews>
    <sheetView topLeftCell="A148" zoomScale="85" zoomScaleNormal="85" workbookViewId="0">
      <selection activeCell="D112" sqref="D112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6" width="16.42578125" style="7" customWidth="1"/>
    <col min="7" max="7" width="16.28515625" style="7" customWidth="1"/>
    <col min="8" max="8" width="17.28515625" style="7" customWidth="1"/>
    <col min="9" max="10" width="13.7109375" style="7" customWidth="1"/>
    <col min="11" max="11" width="11.5703125" style="7" bestFit="1" customWidth="1"/>
    <col min="12" max="16384" width="8.85546875" style="7"/>
  </cols>
  <sheetData>
    <row r="1" spans="1:11" ht="18.75" x14ac:dyDescent="0.25">
      <c r="A1" s="6"/>
      <c r="E1" s="223"/>
      <c r="F1" s="223"/>
      <c r="G1" s="223"/>
    </row>
    <row r="2" spans="1:11" ht="40.15" customHeight="1" x14ac:dyDescent="0.25">
      <c r="A2" s="221" t="s">
        <v>309</v>
      </c>
      <c r="B2" s="221"/>
      <c r="C2" s="221"/>
      <c r="D2" s="221"/>
      <c r="E2" s="221"/>
      <c r="F2" s="221"/>
      <c r="G2" s="221"/>
    </row>
    <row r="3" spans="1:11" ht="18.75" x14ac:dyDescent="0.25">
      <c r="A3" s="103"/>
      <c r="B3" s="103"/>
      <c r="C3" s="103"/>
      <c r="D3" s="103"/>
      <c r="E3" s="103"/>
      <c r="F3" s="103"/>
      <c r="G3" s="103"/>
    </row>
    <row r="4" spans="1:11" ht="35.450000000000003" customHeight="1" x14ac:dyDescent="0.25">
      <c r="A4" s="221" t="s">
        <v>310</v>
      </c>
      <c r="B4" s="221"/>
      <c r="C4" s="221"/>
      <c r="D4" s="221"/>
      <c r="E4" s="221"/>
      <c r="F4" s="221"/>
      <c r="G4" s="221"/>
    </row>
    <row r="5" spans="1:11" ht="35.450000000000003" customHeight="1" x14ac:dyDescent="0.25">
      <c r="A5" s="221" t="s">
        <v>167</v>
      </c>
      <c r="B5" s="221"/>
      <c r="C5" s="221"/>
      <c r="D5" s="221"/>
      <c r="E5" s="221"/>
      <c r="F5" s="221"/>
      <c r="G5" s="221"/>
    </row>
    <row r="6" spans="1:11" ht="18.75" x14ac:dyDescent="0.25">
      <c r="A6" s="100"/>
    </row>
    <row r="7" spans="1:11" ht="43.9" customHeight="1" x14ac:dyDescent="0.25">
      <c r="A7" s="221" t="s">
        <v>173</v>
      </c>
      <c r="B7" s="221"/>
      <c r="C7" s="221"/>
      <c r="D7" s="221"/>
      <c r="E7" s="221"/>
      <c r="F7" s="221"/>
      <c r="G7" s="221"/>
    </row>
    <row r="8" spans="1:11" ht="18.75" x14ac:dyDescent="0.25">
      <c r="A8" s="103"/>
      <c r="B8" s="103"/>
      <c r="C8" s="103"/>
      <c r="D8" s="103"/>
      <c r="E8" s="103"/>
      <c r="F8" s="103"/>
      <c r="G8" s="103"/>
    </row>
    <row r="9" spans="1:11" ht="18.75" x14ac:dyDescent="0.3">
      <c r="A9" s="9" t="s">
        <v>328</v>
      </c>
      <c r="B9" s="10">
        <v>130</v>
      </c>
    </row>
    <row r="10" spans="1:11" x14ac:dyDescent="0.25">
      <c r="A10" s="11"/>
    </row>
    <row r="11" spans="1:11" ht="55.9" customHeight="1" x14ac:dyDescent="0.3">
      <c r="A11" s="101" t="s">
        <v>85</v>
      </c>
      <c r="B11" s="190" t="s">
        <v>171</v>
      </c>
      <c r="C11" s="190"/>
      <c r="D11" s="190" t="s">
        <v>172</v>
      </c>
      <c r="E11" s="190"/>
      <c r="F11" s="190" t="s">
        <v>170</v>
      </c>
      <c r="G11" s="190"/>
      <c r="K11" s="76"/>
    </row>
    <row r="12" spans="1:11" ht="18.75" x14ac:dyDescent="0.25">
      <c r="A12" s="101">
        <v>1</v>
      </c>
      <c r="B12" s="190">
        <v>2</v>
      </c>
      <c r="C12" s="190"/>
      <c r="D12" s="190">
        <v>3</v>
      </c>
      <c r="E12" s="190"/>
      <c r="F12" s="190">
        <v>4</v>
      </c>
      <c r="G12" s="190"/>
    </row>
    <row r="13" spans="1:11" ht="112.5" x14ac:dyDescent="0.25">
      <c r="A13" s="13" t="s">
        <v>169</v>
      </c>
      <c r="B13" s="190" t="s">
        <v>116</v>
      </c>
      <c r="C13" s="190"/>
      <c r="D13" s="190" t="s">
        <v>116</v>
      </c>
      <c r="E13" s="190"/>
      <c r="F13" s="220">
        <f>'гос.задание на 2022-2023 год '!G12</f>
        <v>13222542.050000001</v>
      </c>
      <c r="G13" s="220"/>
      <c r="H13" s="50"/>
      <c r="I13" s="50"/>
      <c r="J13" s="50"/>
      <c r="K13" s="50"/>
    </row>
    <row r="14" spans="1:11" ht="18.75" x14ac:dyDescent="0.25">
      <c r="A14" s="100"/>
    </row>
    <row r="15" spans="1:11" ht="18.75" x14ac:dyDescent="0.25">
      <c r="A15" s="15"/>
      <c r="B15" s="19"/>
      <c r="C15" s="19"/>
      <c r="D15" s="19"/>
      <c r="E15" s="19"/>
      <c r="F15" s="77"/>
      <c r="G15" s="77"/>
    </row>
    <row r="16" spans="1:11" ht="48.6" customHeight="1" x14ac:dyDescent="0.25">
      <c r="A16" s="221" t="s">
        <v>325</v>
      </c>
      <c r="B16" s="221"/>
      <c r="C16" s="221"/>
      <c r="D16" s="221"/>
      <c r="E16" s="221"/>
      <c r="F16" s="221"/>
      <c r="G16" s="221"/>
    </row>
    <row r="17" spans="1:7" ht="18.75" x14ac:dyDescent="0.25">
      <c r="A17" s="8"/>
    </row>
    <row r="18" spans="1:7" ht="18.75" x14ac:dyDescent="0.25">
      <c r="A18" s="193" t="s">
        <v>188</v>
      </c>
      <c r="B18" s="193"/>
      <c r="C18" s="193"/>
      <c r="D18" s="193"/>
      <c r="E18" s="193"/>
      <c r="F18" s="193"/>
      <c r="G18" s="193"/>
    </row>
    <row r="19" spans="1:7" ht="18.75" x14ac:dyDescent="0.25">
      <c r="A19" s="9"/>
    </row>
    <row r="20" spans="1:7" ht="18.75" x14ac:dyDescent="0.3">
      <c r="A20" s="9" t="s">
        <v>144</v>
      </c>
      <c r="B20" s="10">
        <v>111</v>
      </c>
    </row>
    <row r="21" spans="1:7" x14ac:dyDescent="0.25">
      <c r="A21" s="11"/>
    </row>
    <row r="22" spans="1:7" ht="54" customHeight="1" x14ac:dyDescent="0.25">
      <c r="A22" s="190" t="s">
        <v>75</v>
      </c>
      <c r="B22" s="190" t="s">
        <v>76</v>
      </c>
      <c r="C22" s="190" t="s">
        <v>77</v>
      </c>
      <c r="D22" s="190"/>
      <c r="E22" s="190"/>
      <c r="F22" s="190"/>
      <c r="G22" s="190" t="s">
        <v>78</v>
      </c>
    </row>
    <row r="23" spans="1:7" ht="18.75" x14ac:dyDescent="0.25">
      <c r="A23" s="190"/>
      <c r="B23" s="190"/>
      <c r="C23" s="190" t="s">
        <v>79</v>
      </c>
      <c r="D23" s="190" t="s">
        <v>6</v>
      </c>
      <c r="E23" s="190"/>
      <c r="F23" s="190"/>
      <c r="G23" s="190"/>
    </row>
    <row r="24" spans="1:7" ht="75" x14ac:dyDescent="0.25">
      <c r="A24" s="190"/>
      <c r="B24" s="190"/>
      <c r="C24" s="190"/>
      <c r="D24" s="12" t="s">
        <v>80</v>
      </c>
      <c r="E24" s="12" t="s">
        <v>81</v>
      </c>
      <c r="F24" s="12" t="s">
        <v>82</v>
      </c>
      <c r="G24" s="190"/>
    </row>
    <row r="25" spans="1:7" ht="18.75" x14ac:dyDescent="0.25">
      <c r="A25" s="101">
        <v>1</v>
      </c>
      <c r="B25" s="101">
        <v>2</v>
      </c>
      <c r="C25" s="101">
        <v>3</v>
      </c>
      <c r="D25" s="101">
        <v>4</v>
      </c>
      <c r="E25" s="101">
        <v>4</v>
      </c>
      <c r="F25" s="101">
        <v>5</v>
      </c>
      <c r="G25" s="101">
        <v>7</v>
      </c>
    </row>
    <row r="26" spans="1:7" ht="18.75" x14ac:dyDescent="0.25">
      <c r="A26" s="124" t="s">
        <v>272</v>
      </c>
      <c r="B26" s="124">
        <v>1</v>
      </c>
      <c r="C26" s="124">
        <v>54936</v>
      </c>
      <c r="D26" s="124">
        <v>17440</v>
      </c>
      <c r="E26" s="124"/>
      <c r="F26" s="124">
        <v>37496</v>
      </c>
      <c r="G26" s="124">
        <v>659232</v>
      </c>
    </row>
    <row r="27" spans="1:7" ht="37.5" x14ac:dyDescent="0.25">
      <c r="A27" s="124" t="s">
        <v>304</v>
      </c>
      <c r="B27" s="124">
        <v>1</v>
      </c>
      <c r="C27" s="124">
        <v>31393</v>
      </c>
      <c r="D27" s="124">
        <v>15696</v>
      </c>
      <c r="E27" s="124"/>
      <c r="F27" s="124">
        <v>15696</v>
      </c>
      <c r="G27" s="124">
        <v>376716</v>
      </c>
    </row>
    <row r="28" spans="1:7" ht="37.5" x14ac:dyDescent="0.25">
      <c r="A28" s="124" t="s">
        <v>274</v>
      </c>
      <c r="B28" s="124">
        <v>1</v>
      </c>
      <c r="C28" s="124">
        <v>31393</v>
      </c>
      <c r="D28" s="124">
        <v>15696</v>
      </c>
      <c r="E28" s="124"/>
      <c r="F28" s="124">
        <v>15696</v>
      </c>
      <c r="G28" s="124">
        <v>376716</v>
      </c>
    </row>
    <row r="29" spans="1:7" ht="18.75" x14ac:dyDescent="0.25">
      <c r="A29" s="124" t="s">
        <v>275</v>
      </c>
      <c r="B29" s="124">
        <v>1</v>
      </c>
      <c r="C29" s="124">
        <v>16211</v>
      </c>
      <c r="D29" s="124">
        <v>12470</v>
      </c>
      <c r="E29" s="124"/>
      <c r="F29" s="124">
        <v>3741</v>
      </c>
      <c r="G29" s="124">
        <v>194532</v>
      </c>
    </row>
    <row r="30" spans="1:7" ht="37.5" x14ac:dyDescent="0.25">
      <c r="A30" s="124" t="s">
        <v>305</v>
      </c>
      <c r="B30" s="124">
        <v>1</v>
      </c>
      <c r="C30" s="124">
        <v>26720</v>
      </c>
      <c r="D30" s="124">
        <v>13360</v>
      </c>
      <c r="E30" s="124"/>
      <c r="F30" s="124">
        <v>13360</v>
      </c>
      <c r="G30" s="124">
        <v>320640</v>
      </c>
    </row>
    <row r="31" spans="1:7" ht="56.25" x14ac:dyDescent="0.25">
      <c r="A31" s="124" t="s">
        <v>277</v>
      </c>
      <c r="B31" s="124">
        <v>3</v>
      </c>
      <c r="C31" s="124">
        <v>13341</v>
      </c>
      <c r="D31" s="124">
        <v>10310</v>
      </c>
      <c r="E31" s="124">
        <v>2000</v>
      </c>
      <c r="F31" s="124">
        <v>1031</v>
      </c>
      <c r="G31" s="124">
        <v>480276</v>
      </c>
    </row>
    <row r="32" spans="1:7" ht="18.75" x14ac:dyDescent="0.25">
      <c r="A32" s="124" t="s">
        <v>278</v>
      </c>
      <c r="B32" s="124">
        <v>5</v>
      </c>
      <c r="C32" s="124">
        <v>26143.57</v>
      </c>
      <c r="D32" s="124">
        <v>13670</v>
      </c>
      <c r="E32" s="124"/>
      <c r="F32" s="124">
        <v>12473.57</v>
      </c>
      <c r="G32" s="124">
        <v>1568614.2</v>
      </c>
    </row>
    <row r="33" spans="1:7" ht="18.75" x14ac:dyDescent="0.25">
      <c r="A33" s="124" t="s">
        <v>279</v>
      </c>
      <c r="B33" s="124">
        <v>1</v>
      </c>
      <c r="C33" s="124">
        <v>18315</v>
      </c>
      <c r="D33" s="124">
        <v>12210</v>
      </c>
      <c r="E33" s="124"/>
      <c r="F33" s="124">
        <v>6105</v>
      </c>
      <c r="G33" s="124">
        <v>219780</v>
      </c>
    </row>
    <row r="34" spans="1:7" ht="18.75" x14ac:dyDescent="0.25">
      <c r="A34" s="124" t="s">
        <v>280</v>
      </c>
      <c r="B34" s="124">
        <v>2</v>
      </c>
      <c r="C34" s="124">
        <v>18315</v>
      </c>
      <c r="D34" s="124">
        <v>12210</v>
      </c>
      <c r="E34" s="124"/>
      <c r="F34" s="124">
        <v>6105</v>
      </c>
      <c r="G34" s="124">
        <v>219780</v>
      </c>
    </row>
    <row r="35" spans="1:7" ht="18.75" x14ac:dyDescent="0.25">
      <c r="A35" s="124" t="s">
        <v>281</v>
      </c>
      <c r="B35" s="124">
        <v>2</v>
      </c>
      <c r="C35" s="124">
        <v>13341</v>
      </c>
      <c r="D35" s="124">
        <v>10310</v>
      </c>
      <c r="E35" s="124">
        <v>2000</v>
      </c>
      <c r="F35" s="124">
        <v>1031</v>
      </c>
      <c r="G35" s="124">
        <v>320184</v>
      </c>
    </row>
    <row r="36" spans="1:7" ht="56.25" x14ac:dyDescent="0.25">
      <c r="A36" s="124" t="s">
        <v>282</v>
      </c>
      <c r="B36" s="124">
        <v>6</v>
      </c>
      <c r="C36" s="124">
        <v>13387</v>
      </c>
      <c r="D36" s="124">
        <v>10770</v>
      </c>
      <c r="E36" s="124">
        <v>1540</v>
      </c>
      <c r="F36" s="124">
        <v>1077</v>
      </c>
      <c r="G36" s="124">
        <v>963864</v>
      </c>
    </row>
    <row r="37" spans="1:7" ht="37.5" x14ac:dyDescent="0.25">
      <c r="A37" s="124" t="s">
        <v>283</v>
      </c>
      <c r="B37" s="124">
        <v>1</v>
      </c>
      <c r="C37" s="124">
        <v>15873</v>
      </c>
      <c r="D37" s="124">
        <v>12210</v>
      </c>
      <c r="E37" s="124"/>
      <c r="F37" s="124">
        <v>3663</v>
      </c>
      <c r="G37" s="124">
        <v>190476</v>
      </c>
    </row>
    <row r="38" spans="1:7" ht="18.75" x14ac:dyDescent="0.25">
      <c r="A38" s="124" t="s">
        <v>284</v>
      </c>
      <c r="B38" s="124">
        <v>1</v>
      </c>
      <c r="C38" s="124">
        <v>15873</v>
      </c>
      <c r="D38" s="124">
        <v>12210</v>
      </c>
      <c r="E38" s="124"/>
      <c r="F38" s="124">
        <v>3663</v>
      </c>
      <c r="G38" s="124">
        <v>190476</v>
      </c>
    </row>
    <row r="39" spans="1:7" ht="18.75" x14ac:dyDescent="0.25">
      <c r="A39" s="124" t="s">
        <v>285</v>
      </c>
      <c r="B39" s="124">
        <v>1</v>
      </c>
      <c r="C39" s="124">
        <v>13387</v>
      </c>
      <c r="D39" s="124">
        <v>10770</v>
      </c>
      <c r="E39" s="124">
        <v>1540</v>
      </c>
      <c r="F39" s="124">
        <v>1077</v>
      </c>
      <c r="G39" s="124">
        <v>160644</v>
      </c>
    </row>
    <row r="40" spans="1:7" ht="18.75" x14ac:dyDescent="0.25">
      <c r="A40" s="124" t="s">
        <v>286</v>
      </c>
      <c r="B40" s="124">
        <v>1</v>
      </c>
      <c r="C40" s="124">
        <v>13387</v>
      </c>
      <c r="D40" s="124">
        <v>10770</v>
      </c>
      <c r="E40" s="124">
        <v>1540</v>
      </c>
      <c r="F40" s="124">
        <v>1077</v>
      </c>
      <c r="G40" s="124">
        <v>160644</v>
      </c>
    </row>
    <row r="41" spans="1:7" ht="56.25" x14ac:dyDescent="0.25">
      <c r="A41" s="124" t="s">
        <v>287</v>
      </c>
      <c r="B41" s="124">
        <v>1</v>
      </c>
      <c r="C41" s="124">
        <v>12205</v>
      </c>
      <c r="D41" s="124">
        <v>9250</v>
      </c>
      <c r="E41" s="124">
        <v>2030</v>
      </c>
      <c r="F41" s="124">
        <v>925</v>
      </c>
      <c r="G41" s="124">
        <v>146460</v>
      </c>
    </row>
    <row r="42" spans="1:7" ht="18.75" x14ac:dyDescent="0.25">
      <c r="A42" s="124" t="s">
        <v>290</v>
      </c>
      <c r="B42" s="124">
        <v>4</v>
      </c>
      <c r="C42" s="124">
        <v>14130</v>
      </c>
      <c r="D42" s="124">
        <v>9250</v>
      </c>
      <c r="E42" s="124">
        <v>2030</v>
      </c>
      <c r="F42" s="124">
        <v>2850</v>
      </c>
      <c r="G42" s="124">
        <v>678240</v>
      </c>
    </row>
    <row r="43" spans="1:7" ht="18.75" x14ac:dyDescent="0.25">
      <c r="A43" s="124" t="s">
        <v>288</v>
      </c>
      <c r="B43" s="124">
        <v>1</v>
      </c>
      <c r="C43" s="124">
        <v>12205</v>
      </c>
      <c r="D43" s="124">
        <v>9250</v>
      </c>
      <c r="E43" s="124">
        <v>2030</v>
      </c>
      <c r="F43" s="124">
        <v>925</v>
      </c>
      <c r="G43" s="124">
        <v>146460</v>
      </c>
    </row>
    <row r="44" spans="1:7" ht="75" x14ac:dyDescent="0.25">
      <c r="A44" s="124" t="s">
        <v>306</v>
      </c>
      <c r="B44" s="124">
        <v>1</v>
      </c>
      <c r="C44" s="125">
        <v>13387</v>
      </c>
      <c r="D44" s="125">
        <v>10770</v>
      </c>
      <c r="E44" s="125">
        <v>1540</v>
      </c>
      <c r="F44" s="125">
        <v>1077</v>
      </c>
      <c r="G44" s="125">
        <v>160644</v>
      </c>
    </row>
    <row r="45" spans="1:7" ht="18.75" x14ac:dyDescent="0.25">
      <c r="A45" s="101" t="s">
        <v>145</v>
      </c>
      <c r="B45" s="124">
        <v>35</v>
      </c>
      <c r="C45" s="125">
        <v>646179.87</v>
      </c>
      <c r="D45" s="125">
        <v>408042</v>
      </c>
      <c r="E45" s="125">
        <v>36040</v>
      </c>
      <c r="F45" s="125">
        <v>202097.87</v>
      </c>
      <c r="G45" s="143">
        <f>'гос.задание на 2022-2023 год '!G23+'гос.задание на 2022-2023 год '!G57</f>
        <v>8058986.5999999996</v>
      </c>
    </row>
    <row r="46" spans="1:7" ht="18.75" x14ac:dyDescent="0.25">
      <c r="A46" s="19"/>
      <c r="B46" s="19"/>
      <c r="C46" s="77"/>
      <c r="D46" s="77"/>
      <c r="E46" s="77"/>
      <c r="F46" s="77"/>
      <c r="G46" s="77"/>
    </row>
    <row r="47" spans="1:7" ht="18.75" x14ac:dyDescent="0.25">
      <c r="A47" s="19"/>
      <c r="B47" s="19"/>
      <c r="C47" s="77"/>
      <c r="D47" s="77"/>
      <c r="E47" s="77"/>
      <c r="F47" s="77"/>
      <c r="G47" s="77"/>
    </row>
    <row r="48" spans="1:7" ht="18.75" x14ac:dyDescent="0.25">
      <c r="A48" s="19"/>
      <c r="B48" s="19"/>
      <c r="C48" s="77"/>
      <c r="D48" s="77"/>
      <c r="E48" s="77"/>
      <c r="F48" s="77"/>
      <c r="G48" s="77"/>
    </row>
    <row r="49" spans="1:7" ht="18.75" x14ac:dyDescent="0.25">
      <c r="A49" s="19"/>
      <c r="B49" s="19"/>
      <c r="C49" s="77"/>
      <c r="D49" s="77"/>
      <c r="E49" s="77"/>
      <c r="F49" s="77"/>
      <c r="G49" s="77"/>
    </row>
    <row r="50" spans="1:7" ht="18.75" x14ac:dyDescent="0.25">
      <c r="A50" s="19"/>
      <c r="B50" s="19"/>
      <c r="C50" s="77"/>
      <c r="D50" s="77"/>
      <c r="E50" s="77"/>
      <c r="F50" s="77"/>
      <c r="G50" s="77"/>
    </row>
    <row r="51" spans="1:7" ht="18.75" x14ac:dyDescent="0.25">
      <c r="A51" s="19"/>
      <c r="B51" s="19"/>
      <c r="C51" s="77"/>
      <c r="D51" s="77"/>
      <c r="E51" s="77"/>
      <c r="F51" s="77"/>
      <c r="G51" s="77"/>
    </row>
    <row r="52" spans="1:7" ht="18.75" x14ac:dyDescent="0.25">
      <c r="A52" s="19"/>
      <c r="B52" s="19"/>
      <c r="C52" s="77"/>
      <c r="D52" s="77"/>
      <c r="E52" s="77"/>
      <c r="F52" s="77"/>
      <c r="G52" s="77"/>
    </row>
    <row r="53" spans="1:7" ht="18.75" x14ac:dyDescent="0.25">
      <c r="A53" s="8"/>
    </row>
    <row r="54" spans="1:7" ht="18.75" x14ac:dyDescent="0.25">
      <c r="A54" s="193" t="s">
        <v>179</v>
      </c>
      <c r="B54" s="193"/>
      <c r="C54" s="193"/>
      <c r="D54" s="193"/>
      <c r="E54" s="193"/>
      <c r="F54" s="193"/>
      <c r="G54" s="193"/>
    </row>
    <row r="55" spans="1:7" ht="18.75" x14ac:dyDescent="0.25">
      <c r="A55" s="106"/>
      <c r="B55" s="106"/>
      <c r="C55" s="106"/>
      <c r="D55" s="106"/>
      <c r="E55" s="106"/>
      <c r="F55" s="106"/>
      <c r="G55" s="106"/>
    </row>
    <row r="56" spans="1:7" ht="18.75" x14ac:dyDescent="0.3">
      <c r="A56" s="9" t="s">
        <v>144</v>
      </c>
      <c r="B56" s="10">
        <v>119</v>
      </c>
    </row>
    <row r="57" spans="1:7" x14ac:dyDescent="0.25">
      <c r="A57" s="11"/>
    </row>
    <row r="58" spans="1:7" ht="129" customHeight="1" x14ac:dyDescent="0.25">
      <c r="A58" s="190" t="s">
        <v>83</v>
      </c>
      <c r="B58" s="190" t="s">
        <v>243</v>
      </c>
      <c r="C58" s="190"/>
      <c r="D58" s="190" t="s">
        <v>184</v>
      </c>
      <c r="E58" s="190"/>
      <c r="F58" s="190" t="s">
        <v>84</v>
      </c>
      <c r="G58" s="190"/>
    </row>
    <row r="59" spans="1:7" ht="15" customHeight="1" x14ac:dyDescent="0.25">
      <c r="A59" s="190"/>
      <c r="B59" s="190"/>
      <c r="C59" s="190"/>
      <c r="D59" s="190"/>
      <c r="E59" s="190"/>
      <c r="F59" s="190"/>
      <c r="G59" s="190"/>
    </row>
    <row r="60" spans="1:7" ht="18.75" x14ac:dyDescent="0.25">
      <c r="A60" s="101">
        <v>1</v>
      </c>
      <c r="B60" s="190">
        <v>2</v>
      </c>
      <c r="C60" s="190"/>
      <c r="D60" s="190">
        <v>3</v>
      </c>
      <c r="E60" s="190"/>
      <c r="F60" s="190">
        <v>4</v>
      </c>
      <c r="G60" s="190"/>
    </row>
    <row r="61" spans="1:7" ht="18.75" x14ac:dyDescent="0.25">
      <c r="A61" s="129">
        <v>35</v>
      </c>
      <c r="B61" s="220">
        <f>'гос.задание на 2022-2023 год '!G23+'гос.задание на 2022-2023 год '!G25+'гос.задание на 2022-2023 год '!G57</f>
        <v>10492800.550000001</v>
      </c>
      <c r="C61" s="220"/>
      <c r="D61" s="220">
        <f>G45</f>
        <v>8058986.5999999996</v>
      </c>
      <c r="E61" s="220"/>
      <c r="F61" s="220">
        <f>B61-D61</f>
        <v>2433813.9500000011</v>
      </c>
      <c r="G61" s="220"/>
    </row>
    <row r="62" spans="1:7" ht="18.75" x14ac:dyDescent="0.25">
      <c r="A62" s="8"/>
    </row>
    <row r="63" spans="1:7" ht="51" customHeight="1" x14ac:dyDescent="0.25">
      <c r="A63" s="189" t="s">
        <v>202</v>
      </c>
      <c r="B63" s="189"/>
      <c r="C63" s="189"/>
      <c r="D63" s="189"/>
      <c r="E63" s="189"/>
      <c r="F63" s="189"/>
      <c r="G63" s="189"/>
    </row>
    <row r="64" spans="1:7" ht="18.75" x14ac:dyDescent="0.25">
      <c r="A64" s="9"/>
    </row>
    <row r="65" spans="1:7" ht="18.75" x14ac:dyDescent="0.3">
      <c r="A65" s="9" t="s">
        <v>146</v>
      </c>
      <c r="B65" s="10">
        <v>112</v>
      </c>
    </row>
    <row r="66" spans="1:7" x14ac:dyDescent="0.25">
      <c r="A66" s="11"/>
    </row>
    <row r="67" spans="1:7" ht="108.6" customHeight="1" x14ac:dyDescent="0.25">
      <c r="A67" s="101" t="s">
        <v>85</v>
      </c>
      <c r="B67" s="101" t="s">
        <v>86</v>
      </c>
      <c r="C67" s="190" t="s">
        <v>87</v>
      </c>
      <c r="D67" s="190"/>
      <c r="E67" s="101" t="s">
        <v>88</v>
      </c>
      <c r="F67" s="190" t="s">
        <v>89</v>
      </c>
      <c r="G67" s="190"/>
    </row>
    <row r="68" spans="1:7" ht="18.75" x14ac:dyDescent="0.25">
      <c r="A68" s="101">
        <v>1</v>
      </c>
      <c r="B68" s="101">
        <v>2</v>
      </c>
      <c r="C68" s="190">
        <v>3</v>
      </c>
      <c r="D68" s="190"/>
      <c r="E68" s="101">
        <v>4</v>
      </c>
      <c r="F68" s="190">
        <v>5</v>
      </c>
      <c r="G68" s="190"/>
    </row>
    <row r="69" spans="1:7" ht="18.75" x14ac:dyDescent="0.25">
      <c r="A69" s="13" t="s">
        <v>90</v>
      </c>
      <c r="B69" s="135">
        <v>1</v>
      </c>
      <c r="C69" s="136">
        <v>100</v>
      </c>
      <c r="D69" s="137"/>
      <c r="E69" s="127">
        <v>6</v>
      </c>
      <c r="F69" s="220">
        <f>'гос.задание на 2022-2023 год '!G24</f>
        <v>600</v>
      </c>
      <c r="G69" s="220"/>
    </row>
    <row r="70" spans="1:7" ht="18.75" x14ac:dyDescent="0.25">
      <c r="A70" s="8"/>
    </row>
    <row r="71" spans="1:7" ht="18.75" x14ac:dyDescent="0.25">
      <c r="A71" s="8"/>
    </row>
    <row r="72" spans="1:7" ht="36" customHeight="1" x14ac:dyDescent="0.25">
      <c r="A72" s="189" t="s">
        <v>206</v>
      </c>
      <c r="B72" s="189"/>
      <c r="C72" s="189"/>
      <c r="D72" s="189"/>
      <c r="E72" s="189"/>
      <c r="F72" s="189"/>
      <c r="G72" s="189"/>
    </row>
    <row r="73" spans="1:7" ht="18.75" x14ac:dyDescent="0.25">
      <c r="A73" s="105"/>
      <c r="B73" s="105"/>
      <c r="C73" s="105"/>
      <c r="D73" s="105"/>
      <c r="E73" s="105"/>
      <c r="F73" s="105"/>
      <c r="G73" s="105"/>
    </row>
    <row r="74" spans="1:7" ht="18.75" x14ac:dyDescent="0.3">
      <c r="A74" s="9" t="s">
        <v>144</v>
      </c>
      <c r="B74" s="10">
        <v>111</v>
      </c>
    </row>
    <row r="75" spans="1:7" x14ac:dyDescent="0.25">
      <c r="A75" s="11"/>
    </row>
    <row r="76" spans="1:7" ht="72.599999999999994" customHeight="1" x14ac:dyDescent="0.25">
      <c r="A76" s="101" t="s">
        <v>85</v>
      </c>
      <c r="B76" s="190" t="s">
        <v>98</v>
      </c>
      <c r="C76" s="190"/>
      <c r="D76" s="190" t="s">
        <v>99</v>
      </c>
      <c r="E76" s="190"/>
      <c r="F76" s="190" t="s">
        <v>100</v>
      </c>
      <c r="G76" s="190"/>
    </row>
    <row r="77" spans="1:7" ht="18.75" x14ac:dyDescent="0.3">
      <c r="A77" s="101">
        <v>1</v>
      </c>
      <c r="B77" s="191">
        <v>2</v>
      </c>
      <c r="C77" s="192"/>
      <c r="D77" s="191">
        <v>3</v>
      </c>
      <c r="E77" s="192"/>
      <c r="F77" s="195">
        <v>4</v>
      </c>
      <c r="G77" s="197"/>
    </row>
    <row r="78" spans="1:7" ht="93.75" x14ac:dyDescent="0.25">
      <c r="A78" s="13" t="s">
        <v>342</v>
      </c>
      <c r="B78" s="191">
        <v>10</v>
      </c>
      <c r="C78" s="192"/>
      <c r="D78" s="191">
        <v>5000</v>
      </c>
      <c r="E78" s="192"/>
      <c r="F78" s="213">
        <f>'гос.задание на 2022-2023 год '!G57</f>
        <v>50000</v>
      </c>
      <c r="G78" s="214"/>
    </row>
    <row r="79" spans="1:7" ht="18.75" x14ac:dyDescent="0.25">
      <c r="A79" s="15"/>
      <c r="B79" s="16"/>
      <c r="C79" s="16"/>
      <c r="D79" s="16"/>
      <c r="E79" s="16"/>
      <c r="F79" s="17"/>
      <c r="G79" s="17"/>
    </row>
    <row r="80" spans="1:7" ht="34.9" customHeight="1" x14ac:dyDescent="0.25">
      <c r="A80" s="189" t="s">
        <v>225</v>
      </c>
      <c r="B80" s="189"/>
      <c r="C80" s="189"/>
      <c r="D80" s="189"/>
      <c r="E80" s="189"/>
      <c r="F80" s="189"/>
      <c r="G80" s="189"/>
    </row>
    <row r="81" spans="1:7" ht="18.75" x14ac:dyDescent="0.3">
      <c r="A81" s="9" t="s">
        <v>144</v>
      </c>
      <c r="B81" s="10">
        <v>851</v>
      </c>
    </row>
    <row r="82" spans="1:7" x14ac:dyDescent="0.25">
      <c r="A82" s="11"/>
    </row>
    <row r="83" spans="1:7" ht="126.6" customHeight="1" x14ac:dyDescent="0.25">
      <c r="A83" s="101" t="s">
        <v>85</v>
      </c>
      <c r="B83" s="190" t="s">
        <v>108</v>
      </c>
      <c r="C83" s="190"/>
      <c r="D83" s="190" t="s">
        <v>109</v>
      </c>
      <c r="E83" s="190"/>
      <c r="F83" s="190" t="s">
        <v>110</v>
      </c>
      <c r="G83" s="190"/>
    </row>
    <row r="84" spans="1:7" ht="18.75" x14ac:dyDescent="0.25">
      <c r="A84" s="101">
        <v>1</v>
      </c>
      <c r="B84" s="191">
        <v>2</v>
      </c>
      <c r="C84" s="192"/>
      <c r="D84" s="185">
        <v>3</v>
      </c>
      <c r="E84" s="186"/>
      <c r="F84" s="185">
        <v>4</v>
      </c>
      <c r="G84" s="186"/>
    </row>
    <row r="85" spans="1:7" ht="37.5" x14ac:dyDescent="0.25">
      <c r="A85" s="13" t="s">
        <v>111</v>
      </c>
      <c r="B85" s="185">
        <v>181818.2</v>
      </c>
      <c r="C85" s="186"/>
      <c r="D85" s="185">
        <v>2.2000000000000002</v>
      </c>
      <c r="E85" s="186"/>
      <c r="F85" s="216">
        <f>'гос.задание на 2022-2023 год '!G63</f>
        <v>179114.71</v>
      </c>
      <c r="G85" s="217"/>
    </row>
    <row r="86" spans="1:7" ht="37.5" x14ac:dyDescent="0.25">
      <c r="A86" s="13" t="s">
        <v>112</v>
      </c>
      <c r="B86" s="185">
        <v>5306067.68</v>
      </c>
      <c r="C86" s="186"/>
      <c r="D86" s="185">
        <v>1.5</v>
      </c>
      <c r="E86" s="186"/>
      <c r="F86" s="218"/>
      <c r="G86" s="219"/>
    </row>
    <row r="87" spans="1:7" ht="18.75" x14ac:dyDescent="0.25">
      <c r="A87" s="15"/>
      <c r="B87" s="16"/>
      <c r="C87" s="19"/>
      <c r="D87" s="20"/>
      <c r="E87" s="21"/>
      <c r="F87" s="21"/>
      <c r="G87" s="21"/>
    </row>
    <row r="88" spans="1:7" ht="18.75" x14ac:dyDescent="0.25">
      <c r="A88" s="9" t="s">
        <v>113</v>
      </c>
    </row>
    <row r="89" spans="1:7" x14ac:dyDescent="0.25">
      <c r="A89" s="11"/>
    </row>
    <row r="90" spans="1:7" ht="36.6" customHeight="1" x14ac:dyDescent="0.25">
      <c r="A90" s="101" t="s">
        <v>85</v>
      </c>
      <c r="B90" s="190" t="s">
        <v>108</v>
      </c>
      <c r="C90" s="190"/>
      <c r="D90" s="190" t="s">
        <v>109</v>
      </c>
      <c r="E90" s="190"/>
      <c r="F90" s="190" t="s">
        <v>114</v>
      </c>
      <c r="G90" s="190"/>
    </row>
    <row r="91" spans="1:7" ht="18.75" x14ac:dyDescent="0.3">
      <c r="A91" s="101">
        <v>1</v>
      </c>
      <c r="B91" s="191">
        <v>2</v>
      </c>
      <c r="C91" s="192"/>
      <c r="D91" s="191">
        <v>3</v>
      </c>
      <c r="E91" s="192"/>
      <c r="F91" s="195">
        <v>4</v>
      </c>
      <c r="G91" s="197"/>
    </row>
    <row r="92" spans="1:7" ht="39" customHeight="1" x14ac:dyDescent="0.25">
      <c r="A92" s="13" t="s">
        <v>115</v>
      </c>
      <c r="B92" s="191" t="s">
        <v>116</v>
      </c>
      <c r="C92" s="192"/>
      <c r="D92" s="191" t="s">
        <v>116</v>
      </c>
      <c r="E92" s="192"/>
      <c r="F92" s="213">
        <f>'гос.задание на 2022-2023 год '!G64</f>
        <v>4000</v>
      </c>
      <c r="G92" s="215"/>
    </row>
    <row r="93" spans="1:7" ht="18.75" x14ac:dyDescent="0.25">
      <c r="A93" s="9"/>
    </row>
    <row r="94" spans="1:7" ht="18.75" x14ac:dyDescent="0.25">
      <c r="A94" s="9" t="s">
        <v>118</v>
      </c>
    </row>
    <row r="95" spans="1:7" x14ac:dyDescent="0.25">
      <c r="A95" s="11"/>
    </row>
    <row r="96" spans="1:7" ht="72.599999999999994" customHeight="1" x14ac:dyDescent="0.25">
      <c r="A96" s="101" t="s">
        <v>85</v>
      </c>
      <c r="B96" s="190" t="s">
        <v>108</v>
      </c>
      <c r="C96" s="190"/>
      <c r="D96" s="190" t="s">
        <v>109</v>
      </c>
      <c r="E96" s="190"/>
      <c r="F96" s="190" t="s">
        <v>114</v>
      </c>
      <c r="G96" s="190"/>
    </row>
    <row r="97" spans="1:7" ht="18.75" x14ac:dyDescent="0.3">
      <c r="A97" s="101">
        <v>1</v>
      </c>
      <c r="B97" s="191">
        <v>2</v>
      </c>
      <c r="C97" s="192"/>
      <c r="D97" s="191">
        <v>3</v>
      </c>
      <c r="E97" s="192"/>
      <c r="F97" s="195">
        <v>4</v>
      </c>
      <c r="G97" s="197"/>
    </row>
    <row r="98" spans="1:7" ht="49.15" customHeight="1" x14ac:dyDescent="0.25">
      <c r="A98" s="13" t="s">
        <v>154</v>
      </c>
      <c r="B98" s="191" t="s">
        <v>116</v>
      </c>
      <c r="C98" s="192"/>
      <c r="D98" s="191" t="s">
        <v>116</v>
      </c>
      <c r="E98" s="192"/>
      <c r="F98" s="213">
        <f>'гос.задание на 2022-2023 год '!G65</f>
        <v>6500</v>
      </c>
      <c r="G98" s="214"/>
    </row>
    <row r="99" spans="1:7" ht="18.75" x14ac:dyDescent="0.25">
      <c r="A99" s="8"/>
    </row>
    <row r="100" spans="1:7" ht="28.9" customHeight="1" x14ac:dyDescent="0.25">
      <c r="A100" s="189" t="s">
        <v>213</v>
      </c>
      <c r="B100" s="189"/>
      <c r="C100" s="189"/>
      <c r="D100" s="189"/>
      <c r="E100" s="189"/>
      <c r="F100" s="189"/>
      <c r="G100" s="189"/>
    </row>
    <row r="101" spans="1:7" ht="24.6" customHeight="1" x14ac:dyDescent="0.25">
      <c r="A101" s="193" t="s">
        <v>215</v>
      </c>
      <c r="B101" s="193"/>
      <c r="C101" s="193"/>
      <c r="D101" s="193"/>
      <c r="E101" s="193"/>
      <c r="F101" s="193"/>
      <c r="G101" s="193"/>
    </row>
    <row r="102" spans="1:7" ht="18.75" x14ac:dyDescent="0.25">
      <c r="A102" s="9"/>
    </row>
    <row r="103" spans="1:7" ht="18.75" x14ac:dyDescent="0.3">
      <c r="A103" s="9" t="s">
        <v>144</v>
      </c>
      <c r="B103" s="10">
        <v>244</v>
      </c>
    </row>
    <row r="104" spans="1:7" ht="18.75" x14ac:dyDescent="0.25">
      <c r="A104" s="8"/>
    </row>
    <row r="105" spans="1:7" ht="72.599999999999994" customHeight="1" x14ac:dyDescent="0.25">
      <c r="A105" s="101" t="s">
        <v>85</v>
      </c>
      <c r="B105" s="190" t="s">
        <v>120</v>
      </c>
      <c r="C105" s="190"/>
      <c r="D105" s="190" t="s">
        <v>121</v>
      </c>
      <c r="E105" s="190"/>
      <c r="F105" s="190" t="s">
        <v>185</v>
      </c>
      <c r="G105" s="190"/>
    </row>
    <row r="106" spans="1:7" ht="18.75" x14ac:dyDescent="0.25">
      <c r="A106" s="101">
        <v>1</v>
      </c>
      <c r="B106" s="191">
        <v>2</v>
      </c>
      <c r="C106" s="192"/>
      <c r="D106" s="191">
        <v>3</v>
      </c>
      <c r="E106" s="192"/>
      <c r="F106" s="185">
        <v>4</v>
      </c>
      <c r="G106" s="186"/>
    </row>
    <row r="107" spans="1:7" ht="37.5" x14ac:dyDescent="0.25">
      <c r="A107" s="13" t="s">
        <v>122</v>
      </c>
      <c r="B107" s="185">
        <v>1</v>
      </c>
      <c r="C107" s="186"/>
      <c r="D107" s="185">
        <v>4166.66</v>
      </c>
      <c r="E107" s="186"/>
      <c r="F107" s="187">
        <f>'гос.задание на 2022-2023 год '!G31</f>
        <v>50000</v>
      </c>
      <c r="G107" s="188"/>
    </row>
    <row r="108" spans="1:7" x14ac:dyDescent="0.25">
      <c r="A108" s="23"/>
    </row>
    <row r="109" spans="1:7" ht="18.75" x14ac:dyDescent="0.25">
      <c r="A109" s="8"/>
    </row>
    <row r="110" spans="1:7" ht="18.75" x14ac:dyDescent="0.25">
      <c r="A110" s="193" t="s">
        <v>217</v>
      </c>
      <c r="B110" s="193"/>
      <c r="C110" s="193"/>
      <c r="D110" s="193"/>
      <c r="E110" s="193"/>
      <c r="F110" s="193"/>
      <c r="G110" s="193"/>
    </row>
    <row r="111" spans="1:7" ht="18.75" x14ac:dyDescent="0.25">
      <c r="A111" s="9"/>
    </row>
    <row r="112" spans="1:7" ht="18.75" x14ac:dyDescent="0.3">
      <c r="A112" s="9" t="s">
        <v>144</v>
      </c>
      <c r="B112" s="10">
        <v>244</v>
      </c>
      <c r="C112" s="131">
        <v>247</v>
      </c>
    </row>
    <row r="113" spans="1:7" ht="18.75" x14ac:dyDescent="0.25">
      <c r="A113" s="8"/>
    </row>
    <row r="114" spans="1:7" ht="54.6" customHeight="1" x14ac:dyDescent="0.25">
      <c r="A114" s="101" t="s">
        <v>85</v>
      </c>
      <c r="B114" s="190" t="s">
        <v>125</v>
      </c>
      <c r="C114" s="190"/>
      <c r="D114" s="190" t="s">
        <v>126</v>
      </c>
      <c r="E114" s="190"/>
      <c r="F114" s="190" t="s">
        <v>93</v>
      </c>
      <c r="G114" s="190"/>
    </row>
    <row r="115" spans="1:7" ht="18.75" x14ac:dyDescent="0.25">
      <c r="A115" s="101">
        <v>1</v>
      </c>
      <c r="B115" s="191">
        <v>2</v>
      </c>
      <c r="C115" s="192"/>
      <c r="D115" s="191">
        <v>3</v>
      </c>
      <c r="E115" s="192"/>
      <c r="F115" s="191">
        <v>4</v>
      </c>
      <c r="G115" s="192"/>
    </row>
    <row r="116" spans="1:7" ht="75" x14ac:dyDescent="0.25">
      <c r="A116" s="13" t="s">
        <v>18</v>
      </c>
      <c r="B116" s="191" t="s">
        <v>311</v>
      </c>
      <c r="C116" s="192"/>
      <c r="D116" s="191">
        <v>1769.12</v>
      </c>
      <c r="E116" s="192"/>
      <c r="F116" s="210">
        <f>'гос.задание на 2022-2023 год '!G37</f>
        <v>97826.66</v>
      </c>
      <c r="G116" s="211"/>
    </row>
    <row r="117" spans="1:7" ht="75" x14ac:dyDescent="0.25">
      <c r="A117" s="13" t="s">
        <v>20</v>
      </c>
      <c r="B117" s="191" t="s">
        <v>312</v>
      </c>
      <c r="C117" s="192"/>
      <c r="D117" s="191">
        <v>5.5874899999999998</v>
      </c>
      <c r="E117" s="192"/>
      <c r="F117" s="210">
        <f>'гос.задание на 2022-2023 год '!G39</f>
        <v>492863.57</v>
      </c>
      <c r="G117" s="211"/>
    </row>
    <row r="118" spans="1:7" ht="75" x14ac:dyDescent="0.25">
      <c r="A118" s="13" t="s">
        <v>21</v>
      </c>
      <c r="B118" s="191" t="s">
        <v>313</v>
      </c>
      <c r="C118" s="192"/>
      <c r="D118" s="191">
        <v>64.37</v>
      </c>
      <c r="E118" s="192"/>
      <c r="F118" s="210">
        <f>'гос.задание на 2022-2023 год '!G40</f>
        <v>18279.39</v>
      </c>
      <c r="G118" s="211"/>
    </row>
    <row r="119" spans="1:7" ht="18.75" x14ac:dyDescent="0.25">
      <c r="A119" s="24" t="s">
        <v>293</v>
      </c>
      <c r="B119" s="191" t="s">
        <v>292</v>
      </c>
      <c r="C119" s="192"/>
      <c r="D119" s="191" t="s">
        <v>292</v>
      </c>
      <c r="E119" s="192"/>
      <c r="F119" s="210">
        <v>595278.22</v>
      </c>
      <c r="G119" s="211"/>
    </row>
    <row r="120" spans="1:7" ht="18.75" x14ac:dyDescent="0.25">
      <c r="A120" s="25"/>
      <c r="B120" s="26"/>
      <c r="C120" s="26"/>
      <c r="D120" s="26"/>
      <c r="E120" s="26"/>
      <c r="F120" s="26"/>
      <c r="G120" s="26"/>
    </row>
    <row r="121" spans="1:7" ht="18.75" x14ac:dyDescent="0.25">
      <c r="A121" s="212" t="s">
        <v>218</v>
      </c>
      <c r="B121" s="212"/>
      <c r="C121" s="212"/>
      <c r="D121" s="212"/>
      <c r="E121" s="212"/>
      <c r="F121" s="212"/>
      <c r="G121" s="212"/>
    </row>
    <row r="122" spans="1:7" ht="18.75" x14ac:dyDescent="0.25">
      <c r="A122" s="109"/>
      <c r="B122" s="109"/>
      <c r="C122" s="109"/>
      <c r="D122" s="109"/>
      <c r="E122" s="109"/>
      <c r="F122" s="109"/>
      <c r="G122" s="109"/>
    </row>
    <row r="123" spans="1:7" ht="18.75" x14ac:dyDescent="0.3">
      <c r="A123" s="9" t="s">
        <v>144</v>
      </c>
      <c r="B123" s="10">
        <v>244</v>
      </c>
    </row>
    <row r="124" spans="1:7" ht="18.75" x14ac:dyDescent="0.25">
      <c r="A124" s="8"/>
    </row>
    <row r="125" spans="1:7" ht="49.15" customHeight="1" x14ac:dyDescent="0.25">
      <c r="A125" s="101" t="s">
        <v>85</v>
      </c>
      <c r="B125" s="190" t="s">
        <v>127</v>
      </c>
      <c r="C125" s="190"/>
      <c r="D125" s="190" t="s">
        <v>147</v>
      </c>
      <c r="E125" s="190"/>
      <c r="F125" s="190" t="s">
        <v>128</v>
      </c>
      <c r="G125" s="190"/>
    </row>
    <row r="126" spans="1:7" ht="18.75" x14ac:dyDescent="0.25">
      <c r="A126" s="101">
        <v>1</v>
      </c>
      <c r="B126" s="191">
        <v>2</v>
      </c>
      <c r="C126" s="192"/>
      <c r="D126" s="191">
        <v>3</v>
      </c>
      <c r="E126" s="192"/>
      <c r="F126" s="191">
        <v>4</v>
      </c>
      <c r="G126" s="192"/>
    </row>
    <row r="127" spans="1:7" ht="37.5" x14ac:dyDescent="0.25">
      <c r="A127" s="13" t="s">
        <v>129</v>
      </c>
      <c r="B127" s="191">
        <v>120</v>
      </c>
      <c r="C127" s="192"/>
      <c r="D127" s="191">
        <v>2775</v>
      </c>
      <c r="E127" s="192"/>
      <c r="F127" s="210">
        <f>'гос.задание на 2022-2023 год '!G42</f>
        <v>333000</v>
      </c>
      <c r="G127" s="211"/>
    </row>
    <row r="128" spans="1:7" ht="18.75" x14ac:dyDescent="0.25">
      <c r="A128" s="27"/>
      <c r="B128" s="26"/>
      <c r="C128" s="26"/>
      <c r="D128" s="26"/>
      <c r="E128" s="26"/>
      <c r="F128" s="26"/>
      <c r="G128" s="26"/>
    </row>
    <row r="129" spans="1:7" ht="39" customHeight="1" x14ac:dyDescent="0.25">
      <c r="A129" s="209" t="s">
        <v>219</v>
      </c>
      <c r="B129" s="209"/>
      <c r="C129" s="209"/>
      <c r="D129" s="209"/>
      <c r="E129" s="209"/>
      <c r="F129" s="209"/>
      <c r="G129" s="209"/>
    </row>
    <row r="130" spans="1:7" ht="18.75" x14ac:dyDescent="0.25">
      <c r="A130" s="9"/>
    </row>
    <row r="131" spans="1:7" ht="18.75" x14ac:dyDescent="0.25">
      <c r="A131" s="28"/>
      <c r="B131" s="28"/>
      <c r="C131" s="28"/>
      <c r="D131" s="17"/>
      <c r="E131" s="17"/>
      <c r="F131" s="17"/>
      <c r="G131" s="17"/>
    </row>
    <row r="132" spans="1:7" ht="18.75" x14ac:dyDescent="0.3">
      <c r="A132" s="9" t="s">
        <v>144</v>
      </c>
      <c r="B132" s="10">
        <v>244</v>
      </c>
    </row>
    <row r="133" spans="1:7" ht="18.75" x14ac:dyDescent="0.25">
      <c r="A133" s="8"/>
    </row>
    <row r="134" spans="1:7" ht="43.9" customHeight="1" x14ac:dyDescent="0.25">
      <c r="A134" s="190" t="s">
        <v>85</v>
      </c>
      <c r="B134" s="190"/>
      <c r="C134" s="190"/>
      <c r="D134" s="190" t="s">
        <v>130</v>
      </c>
      <c r="E134" s="190"/>
      <c r="F134" s="190" t="s">
        <v>131</v>
      </c>
      <c r="G134" s="190"/>
    </row>
    <row r="135" spans="1:7" ht="18.75" x14ac:dyDescent="0.3">
      <c r="A135" s="190">
        <v>1</v>
      </c>
      <c r="B135" s="190"/>
      <c r="C135" s="190"/>
      <c r="D135" s="195">
        <v>2</v>
      </c>
      <c r="E135" s="197"/>
      <c r="F135" s="195">
        <v>3</v>
      </c>
      <c r="G135" s="197"/>
    </row>
    <row r="136" spans="1:7" ht="34.15" customHeight="1" x14ac:dyDescent="0.3">
      <c r="A136" s="206" t="s">
        <v>132</v>
      </c>
      <c r="B136" s="206"/>
      <c r="C136" s="206"/>
      <c r="D136" s="204">
        <v>2</v>
      </c>
      <c r="E136" s="205"/>
      <c r="F136" s="200">
        <v>10000</v>
      </c>
      <c r="G136" s="202"/>
    </row>
    <row r="137" spans="1:7" ht="34.15" customHeight="1" x14ac:dyDescent="0.3">
      <c r="A137" s="206" t="s">
        <v>133</v>
      </c>
      <c r="B137" s="206"/>
      <c r="C137" s="206"/>
      <c r="D137" s="204">
        <v>12</v>
      </c>
      <c r="E137" s="205"/>
      <c r="F137" s="207">
        <v>50000</v>
      </c>
      <c r="G137" s="208"/>
    </row>
    <row r="138" spans="1:7" ht="34.15" customHeight="1" x14ac:dyDescent="0.3">
      <c r="A138" s="206" t="s">
        <v>134</v>
      </c>
      <c r="B138" s="206"/>
      <c r="C138" s="206"/>
      <c r="D138" s="204">
        <v>6</v>
      </c>
      <c r="E138" s="205"/>
      <c r="F138" s="207">
        <v>2000</v>
      </c>
      <c r="G138" s="208"/>
    </row>
    <row r="139" spans="1:7" ht="34.15" customHeight="1" x14ac:dyDescent="0.3">
      <c r="A139" s="206" t="s">
        <v>135</v>
      </c>
      <c r="B139" s="206"/>
      <c r="C139" s="206"/>
      <c r="D139" s="204">
        <v>1</v>
      </c>
      <c r="E139" s="205"/>
      <c r="F139" s="207">
        <v>24900</v>
      </c>
      <c r="G139" s="208"/>
    </row>
    <row r="140" spans="1:7" ht="30.75" customHeight="1" x14ac:dyDescent="0.3">
      <c r="A140" s="198" t="s">
        <v>291</v>
      </c>
      <c r="B140" s="203"/>
      <c r="C140" s="199"/>
      <c r="D140" s="204">
        <v>12</v>
      </c>
      <c r="E140" s="205"/>
      <c r="F140" s="207">
        <v>8100</v>
      </c>
      <c r="G140" s="208"/>
    </row>
    <row r="141" spans="1:7" ht="18.75" x14ac:dyDescent="0.3">
      <c r="A141" s="198" t="s">
        <v>293</v>
      </c>
      <c r="B141" s="203"/>
      <c r="C141" s="199"/>
      <c r="D141" s="204" t="s">
        <v>116</v>
      </c>
      <c r="E141" s="205"/>
      <c r="F141" s="207">
        <v>95000</v>
      </c>
      <c r="G141" s="208"/>
    </row>
    <row r="142" spans="1:7" ht="18.75" x14ac:dyDescent="0.25">
      <c r="A142" s="193" t="s">
        <v>220</v>
      </c>
      <c r="B142" s="193"/>
      <c r="C142" s="193"/>
      <c r="D142" s="193"/>
      <c r="E142" s="193"/>
      <c r="F142" s="193"/>
      <c r="G142" s="193"/>
    </row>
    <row r="143" spans="1:7" ht="18.75" x14ac:dyDescent="0.25">
      <c r="A143" s="9"/>
    </row>
    <row r="144" spans="1:7" ht="18.75" x14ac:dyDescent="0.25">
      <c r="A144" s="28"/>
      <c r="B144" s="28"/>
      <c r="C144" s="28"/>
      <c r="D144" s="17"/>
      <c r="E144" s="17"/>
      <c r="F144" s="17"/>
      <c r="G144" s="17"/>
    </row>
    <row r="145" spans="1:7" ht="18.75" x14ac:dyDescent="0.3">
      <c r="A145" s="9" t="s">
        <v>144</v>
      </c>
      <c r="B145" s="10">
        <v>244</v>
      </c>
    </row>
    <row r="146" spans="1:7" ht="18.75" x14ac:dyDescent="0.25">
      <c r="A146" s="8"/>
    </row>
    <row r="147" spans="1:7" ht="30" customHeight="1" x14ac:dyDescent="0.25">
      <c r="A147" s="190" t="s">
        <v>85</v>
      </c>
      <c r="B147" s="190"/>
      <c r="C147" s="190"/>
      <c r="D147" s="190" t="s">
        <v>136</v>
      </c>
      <c r="E147" s="190"/>
      <c r="F147" s="190" t="s">
        <v>137</v>
      </c>
      <c r="G147" s="190"/>
    </row>
    <row r="148" spans="1:7" ht="18.75" x14ac:dyDescent="0.3">
      <c r="A148" s="191">
        <v>1</v>
      </c>
      <c r="B148" s="194"/>
      <c r="C148" s="192"/>
      <c r="D148" s="195">
        <v>2</v>
      </c>
      <c r="E148" s="197"/>
      <c r="F148" s="195">
        <v>3</v>
      </c>
      <c r="G148" s="197"/>
    </row>
    <row r="149" spans="1:7" ht="18.75" x14ac:dyDescent="0.3">
      <c r="A149" s="198" t="s">
        <v>138</v>
      </c>
      <c r="B149" s="203"/>
      <c r="C149" s="199"/>
      <c r="D149" s="248">
        <v>4</v>
      </c>
      <c r="E149" s="249"/>
      <c r="F149" s="200">
        <f>'гос.задание на 2022-2023 год '!G51</f>
        <v>52486</v>
      </c>
      <c r="G149" s="202"/>
    </row>
    <row r="150" spans="1:7" ht="18.75" x14ac:dyDescent="0.25">
      <c r="A150" s="8"/>
    </row>
    <row r="151" spans="1:7" ht="18.75" x14ac:dyDescent="0.25">
      <c r="A151" s="193" t="s">
        <v>221</v>
      </c>
      <c r="B151" s="193"/>
      <c r="C151" s="193"/>
      <c r="D151" s="193"/>
      <c r="E151" s="193"/>
      <c r="F151" s="193"/>
      <c r="G151" s="193"/>
    </row>
    <row r="152" spans="1:7" ht="18.75" x14ac:dyDescent="0.25">
      <c r="A152" s="9"/>
    </row>
    <row r="153" spans="1:7" ht="18.75" x14ac:dyDescent="0.3">
      <c r="A153" s="9" t="s">
        <v>144</v>
      </c>
      <c r="B153" s="10">
        <v>244</v>
      </c>
    </row>
    <row r="154" spans="1:7" ht="18.75" x14ac:dyDescent="0.25">
      <c r="A154" s="8"/>
    </row>
    <row r="155" spans="1:7" ht="36" customHeight="1" x14ac:dyDescent="0.25">
      <c r="A155" s="191" t="s">
        <v>85</v>
      </c>
      <c r="B155" s="192"/>
      <c r="C155" s="191" t="s">
        <v>136</v>
      </c>
      <c r="D155" s="192"/>
      <c r="E155" s="191" t="s">
        <v>137</v>
      </c>
      <c r="F155" s="194"/>
      <c r="G155" s="192"/>
    </row>
    <row r="156" spans="1:7" ht="18.75" x14ac:dyDescent="0.3">
      <c r="A156" s="191">
        <v>1</v>
      </c>
      <c r="B156" s="192"/>
      <c r="C156" s="191">
        <v>2</v>
      </c>
      <c r="D156" s="192"/>
      <c r="E156" s="195">
        <v>3</v>
      </c>
      <c r="F156" s="196"/>
      <c r="G156" s="197"/>
    </row>
    <row r="157" spans="1:7" ht="18.75" x14ac:dyDescent="0.3">
      <c r="A157" s="198" t="s">
        <v>25</v>
      </c>
      <c r="B157" s="199"/>
      <c r="C157" s="191">
        <v>1</v>
      </c>
      <c r="D157" s="192"/>
      <c r="E157" s="200">
        <f>'гос.задание на 2022-2023 год '!G53</f>
        <v>7000</v>
      </c>
      <c r="F157" s="201"/>
      <c r="G157" s="202"/>
    </row>
    <row r="158" spans="1:7" x14ac:dyDescent="0.25">
      <c r="A158" s="23"/>
    </row>
    <row r="159" spans="1:7" ht="31.9" customHeight="1" x14ac:dyDescent="0.25">
      <c r="A159" s="189" t="s">
        <v>224</v>
      </c>
      <c r="B159" s="189"/>
      <c r="C159" s="189"/>
      <c r="D159" s="189"/>
      <c r="E159" s="189"/>
      <c r="F159" s="189"/>
      <c r="G159" s="189"/>
    </row>
    <row r="160" spans="1:7" ht="18.75" x14ac:dyDescent="0.25">
      <c r="A160" s="9"/>
    </row>
    <row r="161" spans="1:7" ht="18.75" x14ac:dyDescent="0.3">
      <c r="A161" s="9" t="s">
        <v>144</v>
      </c>
      <c r="B161" s="10">
        <v>244</v>
      </c>
    </row>
    <row r="162" spans="1:7" ht="18.75" x14ac:dyDescent="0.25">
      <c r="A162" s="8"/>
    </row>
    <row r="163" spans="1:7" ht="54.6" customHeight="1" x14ac:dyDescent="0.25">
      <c r="A163" s="101" t="s">
        <v>85</v>
      </c>
      <c r="B163" s="190" t="s">
        <v>141</v>
      </c>
      <c r="C163" s="190"/>
      <c r="D163" s="190" t="s">
        <v>142</v>
      </c>
      <c r="E163" s="190"/>
      <c r="F163" s="190" t="s">
        <v>149</v>
      </c>
      <c r="G163" s="190"/>
    </row>
    <row r="164" spans="1:7" ht="18.75" x14ac:dyDescent="0.25">
      <c r="A164" s="101">
        <v>1</v>
      </c>
      <c r="B164" s="191">
        <v>2</v>
      </c>
      <c r="C164" s="192"/>
      <c r="D164" s="191">
        <v>3</v>
      </c>
      <c r="E164" s="192"/>
      <c r="F164" s="191">
        <v>4</v>
      </c>
      <c r="G164" s="192"/>
    </row>
    <row r="165" spans="1:7" ht="18.75" x14ac:dyDescent="0.25">
      <c r="A165" s="13"/>
      <c r="B165" s="185"/>
      <c r="C165" s="186"/>
      <c r="D165" s="185"/>
      <c r="E165" s="186"/>
      <c r="F165" s="187"/>
      <c r="G165" s="188"/>
    </row>
    <row r="166" spans="1:7" ht="18.75" x14ac:dyDescent="0.25">
      <c r="A166" s="13" t="s">
        <v>331</v>
      </c>
      <c r="B166" s="185">
        <v>1046</v>
      </c>
      <c r="C166" s="186"/>
      <c r="D166" s="185">
        <v>43.8</v>
      </c>
      <c r="E166" s="186"/>
      <c r="F166" s="187">
        <f>'гос.задание на 2022-2023 год '!G86</f>
        <v>45820.75</v>
      </c>
      <c r="G166" s="188"/>
    </row>
    <row r="167" spans="1:7" ht="18.75" x14ac:dyDescent="0.25">
      <c r="A167" s="13" t="s">
        <v>345</v>
      </c>
      <c r="B167" s="185">
        <v>1046</v>
      </c>
      <c r="C167" s="186"/>
      <c r="D167" s="185">
        <v>43.8</v>
      </c>
      <c r="E167" s="186"/>
      <c r="F167" s="187">
        <v>45820.75</v>
      </c>
      <c r="G167" s="188"/>
    </row>
    <row r="168" spans="1:7" ht="18.75" x14ac:dyDescent="0.25">
      <c r="A168" s="29"/>
    </row>
    <row r="169" spans="1:7" ht="37.5" x14ac:dyDescent="0.3">
      <c r="A169" s="29" t="s">
        <v>150</v>
      </c>
      <c r="B169" s="10"/>
      <c r="C169" s="162"/>
      <c r="D169" s="162"/>
      <c r="E169" s="10"/>
      <c r="F169" s="162" t="s">
        <v>294</v>
      </c>
      <c r="G169" s="162"/>
    </row>
    <row r="170" spans="1:7" ht="18.75" x14ac:dyDescent="0.3">
      <c r="A170" s="29"/>
      <c r="B170" s="10"/>
      <c r="C170" s="161" t="s">
        <v>53</v>
      </c>
      <c r="D170" s="161"/>
      <c r="E170" s="10"/>
      <c r="F170" s="161" t="s">
        <v>54</v>
      </c>
      <c r="G170" s="161"/>
    </row>
    <row r="171" spans="1:7" ht="18.75" x14ac:dyDescent="0.3">
      <c r="A171" s="29"/>
      <c r="B171" s="10"/>
      <c r="C171" s="99"/>
      <c r="D171" s="99"/>
      <c r="E171" s="10"/>
      <c r="F171" s="99"/>
      <c r="G171" s="99"/>
    </row>
    <row r="172" spans="1:7" ht="56.25" x14ac:dyDescent="0.3">
      <c r="A172" s="29" t="s">
        <v>151</v>
      </c>
      <c r="B172" s="10"/>
      <c r="C172" s="162"/>
      <c r="D172" s="162"/>
      <c r="E172" s="10"/>
      <c r="F172" s="162" t="s">
        <v>295</v>
      </c>
      <c r="G172" s="162"/>
    </row>
    <row r="173" spans="1:7" ht="18.75" x14ac:dyDescent="0.3">
      <c r="A173" s="29"/>
      <c r="B173" s="10"/>
      <c r="C173" s="161" t="s">
        <v>53</v>
      </c>
      <c r="D173" s="161"/>
      <c r="E173" s="10"/>
      <c r="F173" s="161" t="s">
        <v>54</v>
      </c>
      <c r="G173" s="161"/>
    </row>
    <row r="174" spans="1:7" ht="18.75" x14ac:dyDescent="0.3">
      <c r="A174" s="29"/>
      <c r="B174" s="10"/>
      <c r="C174" s="99"/>
      <c r="D174" s="99"/>
      <c r="E174" s="10"/>
      <c r="F174" s="99"/>
      <c r="G174" s="99"/>
    </row>
    <row r="175" spans="1:7" ht="18.75" x14ac:dyDescent="0.3">
      <c r="A175" s="29" t="s">
        <v>152</v>
      </c>
      <c r="B175" s="10"/>
      <c r="C175" s="162"/>
      <c r="D175" s="162"/>
      <c r="E175" s="10"/>
      <c r="F175" s="162" t="s">
        <v>296</v>
      </c>
      <c r="G175" s="162"/>
    </row>
    <row r="176" spans="1:7" ht="18.75" x14ac:dyDescent="0.3">
      <c r="A176" s="29"/>
      <c r="B176" s="10"/>
      <c r="C176" s="161" t="s">
        <v>53</v>
      </c>
      <c r="D176" s="161"/>
      <c r="E176" s="10"/>
      <c r="F176" s="161" t="s">
        <v>54</v>
      </c>
      <c r="G176" s="161"/>
    </row>
    <row r="177" spans="1:7" ht="18.75" x14ac:dyDescent="0.3">
      <c r="A177" s="29" t="s">
        <v>153</v>
      </c>
      <c r="B177" s="10"/>
      <c r="C177" s="10"/>
      <c r="D177" s="10"/>
      <c r="E177" s="10"/>
      <c r="F177" s="10"/>
      <c r="G177" s="10"/>
    </row>
    <row r="178" spans="1:7" ht="18.75" x14ac:dyDescent="0.3">
      <c r="A178" s="160" t="s">
        <v>44</v>
      </c>
      <c r="B178" s="160"/>
      <c r="C178" s="10"/>
      <c r="D178" s="10"/>
      <c r="E178" s="10"/>
      <c r="F178" s="10"/>
      <c r="G178" s="10"/>
    </row>
  </sheetData>
  <mergeCells count="193">
    <mergeCell ref="A141:C141"/>
    <mergeCell ref="D141:E141"/>
    <mergeCell ref="F141:G141"/>
    <mergeCell ref="E1:G1"/>
    <mergeCell ref="A2:G2"/>
    <mergeCell ref="A4:G4"/>
    <mergeCell ref="A5:G5"/>
    <mergeCell ref="A7:G7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D23:F23"/>
    <mergeCell ref="A54:G54"/>
    <mergeCell ref="A58:A59"/>
    <mergeCell ref="B58:C59"/>
    <mergeCell ref="D58:E59"/>
    <mergeCell ref="F58:G59"/>
    <mergeCell ref="A16:G16"/>
    <mergeCell ref="A18:G18"/>
    <mergeCell ref="A22:A24"/>
    <mergeCell ref="B22:B24"/>
    <mergeCell ref="C22:F22"/>
    <mergeCell ref="G22:G24"/>
    <mergeCell ref="C23:C24"/>
    <mergeCell ref="A63:G63"/>
    <mergeCell ref="C67:D67"/>
    <mergeCell ref="F67:G67"/>
    <mergeCell ref="C68:D68"/>
    <mergeCell ref="F68:G68"/>
    <mergeCell ref="F69:G69"/>
    <mergeCell ref="B60:C60"/>
    <mergeCell ref="D60:E60"/>
    <mergeCell ref="F60:G60"/>
    <mergeCell ref="B61:C61"/>
    <mergeCell ref="D61:E61"/>
    <mergeCell ref="F61:G61"/>
    <mergeCell ref="B78:C78"/>
    <mergeCell ref="D78:E78"/>
    <mergeCell ref="F78:G78"/>
    <mergeCell ref="A72:G72"/>
    <mergeCell ref="B76:C76"/>
    <mergeCell ref="D76:E76"/>
    <mergeCell ref="F76:G76"/>
    <mergeCell ref="B77:C77"/>
    <mergeCell ref="D77:E77"/>
    <mergeCell ref="F77:G77"/>
    <mergeCell ref="B84:C84"/>
    <mergeCell ref="D84:E84"/>
    <mergeCell ref="F84:G84"/>
    <mergeCell ref="B85:C85"/>
    <mergeCell ref="D85:E85"/>
    <mergeCell ref="F85:G86"/>
    <mergeCell ref="B86:C86"/>
    <mergeCell ref="D86:E86"/>
    <mergeCell ref="A80:G80"/>
    <mergeCell ref="B83:C83"/>
    <mergeCell ref="D83:E83"/>
    <mergeCell ref="F83:G83"/>
    <mergeCell ref="B92:C92"/>
    <mergeCell ref="D92:E92"/>
    <mergeCell ref="F92:G92"/>
    <mergeCell ref="B90:C90"/>
    <mergeCell ref="D90:E90"/>
    <mergeCell ref="F90:G90"/>
    <mergeCell ref="B91:C91"/>
    <mergeCell ref="D91:E91"/>
    <mergeCell ref="F91:G91"/>
    <mergeCell ref="B98:C98"/>
    <mergeCell ref="D98:E98"/>
    <mergeCell ref="F98:G98"/>
    <mergeCell ref="B96:C96"/>
    <mergeCell ref="D96:E96"/>
    <mergeCell ref="F96:G96"/>
    <mergeCell ref="B97:C97"/>
    <mergeCell ref="D97:E97"/>
    <mergeCell ref="F97:G97"/>
    <mergeCell ref="A100:G100"/>
    <mergeCell ref="B106:C106"/>
    <mergeCell ref="D106:E106"/>
    <mergeCell ref="F106:G106"/>
    <mergeCell ref="B107:C107"/>
    <mergeCell ref="D107:E107"/>
    <mergeCell ref="F107:G107"/>
    <mergeCell ref="A101:G101"/>
    <mergeCell ref="B105:C105"/>
    <mergeCell ref="D105:E105"/>
    <mergeCell ref="F105:G105"/>
    <mergeCell ref="A110:G110"/>
    <mergeCell ref="B114:C114"/>
    <mergeCell ref="D114:E114"/>
    <mergeCell ref="F114:G114"/>
    <mergeCell ref="B115:C115"/>
    <mergeCell ref="D115:E115"/>
    <mergeCell ref="F115:G115"/>
    <mergeCell ref="B117:C117"/>
    <mergeCell ref="D117:E117"/>
    <mergeCell ref="F117:G117"/>
    <mergeCell ref="B118:C118"/>
    <mergeCell ref="D118:E118"/>
    <mergeCell ref="F118:G118"/>
    <mergeCell ref="B116:C116"/>
    <mergeCell ref="D116:E116"/>
    <mergeCell ref="F116:G116"/>
    <mergeCell ref="B126:C126"/>
    <mergeCell ref="D126:E126"/>
    <mergeCell ref="F126:G126"/>
    <mergeCell ref="B127:C127"/>
    <mergeCell ref="D127:E127"/>
    <mergeCell ref="F127:G127"/>
    <mergeCell ref="B119:C119"/>
    <mergeCell ref="D119:E119"/>
    <mergeCell ref="F119:G119"/>
    <mergeCell ref="A121:G121"/>
    <mergeCell ref="B125:C125"/>
    <mergeCell ref="D125:E125"/>
    <mergeCell ref="F125:G125"/>
    <mergeCell ref="A129:G129"/>
    <mergeCell ref="A135:C135"/>
    <mergeCell ref="D135:E135"/>
    <mergeCell ref="F135:G135"/>
    <mergeCell ref="A136:C136"/>
    <mergeCell ref="D136:E136"/>
    <mergeCell ref="F136:G136"/>
    <mergeCell ref="A134:C134"/>
    <mergeCell ref="D134:E134"/>
    <mergeCell ref="F134:G134"/>
    <mergeCell ref="A139:C139"/>
    <mergeCell ref="D139:E139"/>
    <mergeCell ref="F139:G139"/>
    <mergeCell ref="A140:C140"/>
    <mergeCell ref="D140:E140"/>
    <mergeCell ref="F140:G140"/>
    <mergeCell ref="A137:C137"/>
    <mergeCell ref="D137:E137"/>
    <mergeCell ref="F137:G137"/>
    <mergeCell ref="A138:C138"/>
    <mergeCell ref="D138:E138"/>
    <mergeCell ref="F138:G138"/>
    <mergeCell ref="A142:G142"/>
    <mergeCell ref="A149:C149"/>
    <mergeCell ref="D149:E149"/>
    <mergeCell ref="F149:G149"/>
    <mergeCell ref="A147:C147"/>
    <mergeCell ref="D147:E147"/>
    <mergeCell ref="F147:G147"/>
    <mergeCell ref="A148:C148"/>
    <mergeCell ref="D148:E148"/>
    <mergeCell ref="F148:G148"/>
    <mergeCell ref="A159:G159"/>
    <mergeCell ref="B163:C163"/>
    <mergeCell ref="D163:E163"/>
    <mergeCell ref="F163:G163"/>
    <mergeCell ref="B164:C164"/>
    <mergeCell ref="D164:E164"/>
    <mergeCell ref="F164:G164"/>
    <mergeCell ref="A151:G151"/>
    <mergeCell ref="A155:B155"/>
    <mergeCell ref="C155:D155"/>
    <mergeCell ref="E155:G155"/>
    <mergeCell ref="A156:B156"/>
    <mergeCell ref="C156:D156"/>
    <mergeCell ref="E156:G156"/>
    <mergeCell ref="A157:B157"/>
    <mergeCell ref="C157:D157"/>
    <mergeCell ref="E157:G157"/>
    <mergeCell ref="B166:C166"/>
    <mergeCell ref="D166:E166"/>
    <mergeCell ref="F166:G166"/>
    <mergeCell ref="B165:C165"/>
    <mergeCell ref="D165:E165"/>
    <mergeCell ref="F165:G165"/>
    <mergeCell ref="A178:B178"/>
    <mergeCell ref="C173:D173"/>
    <mergeCell ref="F173:G173"/>
    <mergeCell ref="C175:D175"/>
    <mergeCell ref="F175:G175"/>
    <mergeCell ref="C176:D176"/>
    <mergeCell ref="F176:G176"/>
    <mergeCell ref="C169:D169"/>
    <mergeCell ref="F169:G169"/>
    <mergeCell ref="C170:D170"/>
    <mergeCell ref="F170:G170"/>
    <mergeCell ref="C172:D172"/>
    <mergeCell ref="F172:G172"/>
    <mergeCell ref="B167:C167"/>
    <mergeCell ref="D167:E167"/>
    <mergeCell ref="F167:G167"/>
  </mergeCells>
  <pageMargins left="1.3779527559055118" right="0.39370078740157483" top="0.98425196850393704" bottom="0.78740157480314965" header="0.31496062992125984" footer="0.31496062992125984"/>
  <pageSetup paperSize="9" scale="47" orientation="portrait" r:id="rId1"/>
  <rowBreaks count="4" manualBreakCount="4">
    <brk id="71" max="10" man="1"/>
    <brk id="86" max="16383" man="1"/>
    <brk id="120" max="16383" man="1"/>
    <brk id="15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04"/>
  <sheetViews>
    <sheetView view="pageBreakPreview" topLeftCell="A28" zoomScale="60" zoomScaleNormal="100" workbookViewId="0">
      <selection activeCell="G48" sqref="G48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9" width="24.28515625" style="7" customWidth="1"/>
    <col min="10" max="10" width="8.85546875" style="7"/>
    <col min="11" max="16" width="12.28515625" style="7" bestFit="1" customWidth="1"/>
    <col min="17" max="16384" width="8.85546875" style="7"/>
  </cols>
  <sheetData>
    <row r="1" spans="1:9" ht="18.75" x14ac:dyDescent="0.25">
      <c r="A1" s="175" t="s">
        <v>263</v>
      </c>
      <c r="B1" s="175"/>
      <c r="C1" s="175"/>
      <c r="D1" s="175"/>
      <c r="E1" s="175"/>
      <c r="F1" s="175"/>
      <c r="G1" s="175"/>
      <c r="H1" s="175"/>
      <c r="I1" s="175"/>
    </row>
    <row r="2" spans="1:9" ht="18.75" x14ac:dyDescent="0.25">
      <c r="A2" s="175" t="s">
        <v>376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5">
      <c r="A3" s="30"/>
    </row>
    <row r="4" spans="1:9" ht="19.5" thickBot="1" x14ac:dyDescent="0.3">
      <c r="A4" s="6"/>
      <c r="F4" s="6"/>
      <c r="I4" s="6" t="s">
        <v>51</v>
      </c>
    </row>
    <row r="5" spans="1:9" ht="18.600000000000001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314</v>
      </c>
      <c r="F5" s="169"/>
      <c r="G5" s="169" t="s">
        <v>1</v>
      </c>
      <c r="H5" s="169" t="s">
        <v>315</v>
      </c>
      <c r="I5" s="169"/>
    </row>
    <row r="6" spans="1:9" ht="79.5" thickBot="1" x14ac:dyDescent="0.3">
      <c r="A6" s="168"/>
      <c r="B6" s="170"/>
      <c r="C6" s="172"/>
      <c r="D6" s="170"/>
      <c r="E6" s="112" t="s">
        <v>3</v>
      </c>
      <c r="F6" s="112" t="s">
        <v>4</v>
      </c>
      <c r="G6" s="170"/>
      <c r="H6" s="112" t="s">
        <v>3</v>
      </c>
      <c r="I6" s="38" t="s">
        <v>4</v>
      </c>
    </row>
    <row r="7" spans="1:9" ht="15.75" thickBot="1" x14ac:dyDescent="0.3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5">
        <v>9</v>
      </c>
    </row>
    <row r="8" spans="1:9" ht="56.25" x14ac:dyDescent="0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1"/>
      <c r="G8" s="41">
        <f>H8+I8</f>
        <v>0</v>
      </c>
      <c r="H8" s="41"/>
      <c r="I8" s="42"/>
    </row>
    <row r="9" spans="1:9" ht="56.25" x14ac:dyDescent="0.25">
      <c r="A9" s="110" t="s">
        <v>48</v>
      </c>
      <c r="B9" s="114" t="s">
        <v>5</v>
      </c>
      <c r="C9" s="114" t="s">
        <v>5</v>
      </c>
      <c r="D9" s="5">
        <f t="shared" ref="D9:D73" si="0">E9+F9</f>
        <v>0</v>
      </c>
      <c r="E9" s="5">
        <f>E8+E10-E25+E100</f>
        <v>0</v>
      </c>
      <c r="F9" s="5">
        <f>F8+F10-F25+F100</f>
        <v>0</v>
      </c>
      <c r="G9" s="5">
        <f t="shared" ref="G9:G10" si="1">H9+I9</f>
        <v>0</v>
      </c>
      <c r="H9" s="5">
        <f>H8+H10-H25+H100</f>
        <v>0</v>
      </c>
      <c r="I9" s="5">
        <f>I8+I10-I25+I100</f>
        <v>0</v>
      </c>
    </row>
    <row r="10" spans="1:9" ht="18.75" x14ac:dyDescent="0.25">
      <c r="A10" s="110" t="s">
        <v>49</v>
      </c>
      <c r="B10" s="114" t="s">
        <v>5</v>
      </c>
      <c r="C10" s="114" t="s">
        <v>5</v>
      </c>
      <c r="D10" s="2">
        <f t="shared" si="0"/>
        <v>2500000</v>
      </c>
      <c r="E10" s="2">
        <f>E12+E13+E14+E15+E16+E17+E21</f>
        <v>2500000</v>
      </c>
      <c r="F10" s="2">
        <f>F12+F13+F14+F15+F16+F17+F21+F95</f>
        <v>0</v>
      </c>
      <c r="G10" s="2">
        <f t="shared" si="1"/>
        <v>2500000</v>
      </c>
      <c r="H10" s="2">
        <f>H12+H13+H14+H15+H16+H17+H21</f>
        <v>2500000</v>
      </c>
      <c r="I10" s="4">
        <f>I12+I13+I14+I15+I16+I17+I21+I95</f>
        <v>0</v>
      </c>
    </row>
    <row r="11" spans="1:9" ht="18.75" x14ac:dyDescent="0.25">
      <c r="A11" s="110" t="s">
        <v>6</v>
      </c>
      <c r="B11" s="114"/>
      <c r="C11" s="114"/>
      <c r="D11" s="2"/>
      <c r="E11" s="2"/>
      <c r="F11" s="2"/>
      <c r="G11" s="2"/>
      <c r="H11" s="2"/>
      <c r="I11" s="4"/>
    </row>
    <row r="12" spans="1:9" ht="37.5" x14ac:dyDescent="0.25">
      <c r="A12" s="110" t="s">
        <v>66</v>
      </c>
      <c r="B12" s="114">
        <v>120</v>
      </c>
      <c r="C12" s="114" t="s">
        <v>5</v>
      </c>
      <c r="D12" s="2">
        <f t="shared" si="0"/>
        <v>0</v>
      </c>
      <c r="E12" s="2"/>
      <c r="F12" s="2"/>
      <c r="G12" s="2">
        <f t="shared" ref="G12:G17" si="2">H12+I12</f>
        <v>0</v>
      </c>
      <c r="H12" s="2"/>
      <c r="I12" s="4"/>
    </row>
    <row r="13" spans="1:9" ht="93.75" x14ac:dyDescent="0.25">
      <c r="A13" s="110" t="s">
        <v>65</v>
      </c>
      <c r="B13" s="114">
        <v>130</v>
      </c>
      <c r="C13" s="114" t="s">
        <v>5</v>
      </c>
      <c r="D13" s="2">
        <f t="shared" si="0"/>
        <v>2500000</v>
      </c>
      <c r="E13" s="2">
        <v>2500000</v>
      </c>
      <c r="F13" s="2"/>
      <c r="G13" s="2">
        <f t="shared" si="2"/>
        <v>2500000</v>
      </c>
      <c r="H13" s="2">
        <v>2500000</v>
      </c>
      <c r="I13" s="4"/>
    </row>
    <row r="14" spans="1:9" ht="93.75" x14ac:dyDescent="0.25">
      <c r="A14" s="110" t="s">
        <v>64</v>
      </c>
      <c r="B14" s="114">
        <v>140</v>
      </c>
      <c r="C14" s="114" t="s">
        <v>5</v>
      </c>
      <c r="D14" s="2">
        <f t="shared" si="0"/>
        <v>0</v>
      </c>
      <c r="E14" s="2"/>
      <c r="F14" s="2"/>
      <c r="G14" s="2">
        <f t="shared" si="2"/>
        <v>0</v>
      </c>
      <c r="H14" s="2"/>
      <c r="I14" s="4"/>
    </row>
    <row r="15" spans="1:9" ht="56.25" x14ac:dyDescent="0.25">
      <c r="A15" s="110" t="s">
        <v>63</v>
      </c>
      <c r="B15" s="114">
        <v>150</v>
      </c>
      <c r="C15" s="114" t="s">
        <v>5</v>
      </c>
      <c r="D15" s="2">
        <f t="shared" si="0"/>
        <v>0</v>
      </c>
      <c r="E15" s="2"/>
      <c r="F15" s="2"/>
      <c r="G15" s="2">
        <f t="shared" si="2"/>
        <v>0</v>
      </c>
      <c r="H15" s="2"/>
      <c r="I15" s="4"/>
    </row>
    <row r="16" spans="1:9" ht="18.75" x14ac:dyDescent="0.25">
      <c r="A16" s="110" t="s">
        <v>62</v>
      </c>
      <c r="B16" s="114">
        <v>180</v>
      </c>
      <c r="C16" s="114" t="s">
        <v>5</v>
      </c>
      <c r="D16" s="2">
        <f t="shared" si="0"/>
        <v>0</v>
      </c>
      <c r="E16" s="2"/>
      <c r="F16" s="2"/>
      <c r="G16" s="2">
        <f t="shared" si="2"/>
        <v>0</v>
      </c>
      <c r="H16" s="2"/>
      <c r="I16" s="4"/>
    </row>
    <row r="17" spans="1:9" ht="56.25" x14ac:dyDescent="0.25">
      <c r="A17" s="110" t="s">
        <v>61</v>
      </c>
      <c r="B17" s="114" t="s">
        <v>5</v>
      </c>
      <c r="C17" s="114" t="s">
        <v>5</v>
      </c>
      <c r="D17" s="2">
        <f t="shared" si="0"/>
        <v>0</v>
      </c>
      <c r="E17" s="2">
        <f t="shared" ref="E17" si="3">E19+E20</f>
        <v>0</v>
      </c>
      <c r="F17" s="2">
        <f t="shared" ref="F17" si="4">F19+F20</f>
        <v>0</v>
      </c>
      <c r="G17" s="2">
        <f t="shared" si="2"/>
        <v>0</v>
      </c>
      <c r="H17" s="2">
        <f t="shared" ref="H17" si="5">H19+H20</f>
        <v>0</v>
      </c>
      <c r="I17" s="4">
        <f t="shared" ref="I17" si="6">I19+I20</f>
        <v>0</v>
      </c>
    </row>
    <row r="18" spans="1:9" ht="18.75" x14ac:dyDescent="0.25">
      <c r="A18" s="110" t="s">
        <v>6</v>
      </c>
      <c r="B18" s="114"/>
      <c r="C18" s="114"/>
      <c r="D18" s="2"/>
      <c r="E18" s="2"/>
      <c r="F18" s="2"/>
      <c r="G18" s="2"/>
      <c r="H18" s="2"/>
      <c r="I18" s="4"/>
    </row>
    <row r="19" spans="1:9" ht="37.5" x14ac:dyDescent="0.25">
      <c r="A19" s="110" t="s">
        <v>71</v>
      </c>
      <c r="B19" s="114">
        <v>410</v>
      </c>
      <c r="C19" s="114" t="s">
        <v>5</v>
      </c>
      <c r="D19" s="2">
        <f t="shared" si="0"/>
        <v>0</v>
      </c>
      <c r="E19" s="2"/>
      <c r="F19" s="2"/>
      <c r="G19" s="2">
        <f t="shared" ref="G19:G21" si="7">H19+I19</f>
        <v>0</v>
      </c>
      <c r="H19" s="2"/>
      <c r="I19" s="4"/>
    </row>
    <row r="20" spans="1:9" ht="56.25" x14ac:dyDescent="0.25">
      <c r="A20" s="110" t="s">
        <v>72</v>
      </c>
      <c r="B20" s="114">
        <v>440</v>
      </c>
      <c r="C20" s="114" t="s">
        <v>5</v>
      </c>
      <c r="D20" s="2">
        <f t="shared" si="0"/>
        <v>0</v>
      </c>
      <c r="E20" s="2"/>
      <c r="F20" s="2"/>
      <c r="G20" s="2">
        <f t="shared" si="7"/>
        <v>0</v>
      </c>
      <c r="H20" s="2"/>
      <c r="I20" s="4"/>
    </row>
    <row r="21" spans="1:9" ht="37.5" x14ac:dyDescent="0.25">
      <c r="A21" s="110" t="s">
        <v>50</v>
      </c>
      <c r="B21" s="114" t="s">
        <v>5</v>
      </c>
      <c r="C21" s="114" t="s">
        <v>5</v>
      </c>
      <c r="D21" s="2">
        <f t="shared" si="0"/>
        <v>0</v>
      </c>
      <c r="E21" s="2">
        <f t="shared" ref="E21" si="8">E23+E24</f>
        <v>0</v>
      </c>
      <c r="F21" s="2">
        <f t="shared" ref="F21" si="9">F23+F24</f>
        <v>0</v>
      </c>
      <c r="G21" s="2">
        <f t="shared" si="7"/>
        <v>0</v>
      </c>
      <c r="H21" s="2">
        <f t="shared" ref="H21" si="10">H23+H24</f>
        <v>0</v>
      </c>
      <c r="I21" s="4">
        <f t="shared" ref="I21" si="11">I23+I24</f>
        <v>0</v>
      </c>
    </row>
    <row r="22" spans="1:9" ht="18.75" x14ac:dyDescent="0.25">
      <c r="A22" s="110" t="s">
        <v>9</v>
      </c>
      <c r="B22" s="114"/>
      <c r="C22" s="114"/>
      <c r="D22" s="2"/>
      <c r="E22" s="2"/>
      <c r="F22" s="2"/>
      <c r="G22" s="2"/>
      <c r="H22" s="2"/>
      <c r="I22" s="4"/>
    </row>
    <row r="23" spans="1:9" ht="131.25" x14ac:dyDescent="0.25">
      <c r="A23" s="110" t="s">
        <v>70</v>
      </c>
      <c r="B23" s="114">
        <v>510</v>
      </c>
      <c r="C23" s="114" t="s">
        <v>5</v>
      </c>
      <c r="D23" s="2">
        <f t="shared" si="0"/>
        <v>0</v>
      </c>
      <c r="E23" s="2"/>
      <c r="F23" s="2"/>
      <c r="G23" s="2">
        <f t="shared" ref="G23:G25" si="12">H23+I23</f>
        <v>0</v>
      </c>
      <c r="H23" s="2"/>
      <c r="I23" s="4"/>
    </row>
    <row r="24" spans="1:9" ht="150" x14ac:dyDescent="0.25">
      <c r="A24" s="110" t="s">
        <v>271</v>
      </c>
      <c r="B24" s="114">
        <v>510</v>
      </c>
      <c r="C24" s="114" t="s">
        <v>5</v>
      </c>
      <c r="D24" s="2">
        <f t="shared" si="0"/>
        <v>0</v>
      </c>
      <c r="E24" s="2"/>
      <c r="F24" s="2"/>
      <c r="G24" s="2">
        <f t="shared" si="12"/>
        <v>0</v>
      </c>
      <c r="H24" s="2"/>
      <c r="I24" s="4"/>
    </row>
    <row r="25" spans="1:9" ht="18.75" x14ac:dyDescent="0.25">
      <c r="A25" s="110" t="s">
        <v>7</v>
      </c>
      <c r="B25" s="114" t="s">
        <v>5</v>
      </c>
      <c r="C25" s="114">
        <v>900</v>
      </c>
      <c r="D25" s="5">
        <f t="shared" si="0"/>
        <v>2500000</v>
      </c>
      <c r="E25" s="2">
        <f>E27+E86</f>
        <v>2500000</v>
      </c>
      <c r="F25" s="2">
        <f>F27+F86</f>
        <v>0</v>
      </c>
      <c r="G25" s="5">
        <f t="shared" si="12"/>
        <v>2500000</v>
      </c>
      <c r="H25" s="2">
        <f>H27+H86</f>
        <v>2500000</v>
      </c>
      <c r="I25" s="2">
        <f>I27+I86</f>
        <v>0</v>
      </c>
    </row>
    <row r="26" spans="1:9" ht="18.75" x14ac:dyDescent="0.25">
      <c r="A26" s="110" t="s">
        <v>6</v>
      </c>
      <c r="B26" s="114"/>
      <c r="C26" s="114"/>
      <c r="D26" s="5"/>
      <c r="E26" s="2"/>
      <c r="F26" s="2"/>
      <c r="G26" s="5"/>
      <c r="H26" s="2"/>
      <c r="I26" s="2"/>
    </row>
    <row r="27" spans="1:9" ht="18.75" x14ac:dyDescent="0.25">
      <c r="A27" s="110" t="s">
        <v>8</v>
      </c>
      <c r="B27" s="114" t="s">
        <v>5</v>
      </c>
      <c r="C27" s="114">
        <v>200</v>
      </c>
      <c r="D27" s="5">
        <f t="shared" si="0"/>
        <v>2061636</v>
      </c>
      <c r="E27" s="2">
        <f>E29+E37+E62+E68</f>
        <v>2061636</v>
      </c>
      <c r="F27" s="2">
        <f>F29+F37+F62+F68</f>
        <v>0</v>
      </c>
      <c r="G27" s="5">
        <f t="shared" ref="G27" si="13">H27+I27</f>
        <v>2061636</v>
      </c>
      <c r="H27" s="2">
        <f>H29+H37+H62+H68</f>
        <v>2061636</v>
      </c>
      <c r="I27" s="2">
        <f>I29+I37+I62+I68</f>
        <v>0</v>
      </c>
    </row>
    <row r="28" spans="1:9" ht="14.45" customHeight="1" x14ac:dyDescent="0.25">
      <c r="A28" s="110" t="s">
        <v>9</v>
      </c>
      <c r="B28" s="114"/>
      <c r="C28" s="114"/>
      <c r="D28" s="5"/>
      <c r="E28" s="2"/>
      <c r="F28" s="2"/>
      <c r="G28" s="5"/>
      <c r="H28" s="2"/>
      <c r="I28" s="2"/>
    </row>
    <row r="29" spans="1:9" ht="75" x14ac:dyDescent="0.25">
      <c r="A29" s="110" t="s">
        <v>10</v>
      </c>
      <c r="B29" s="114" t="s">
        <v>5</v>
      </c>
      <c r="C29" s="114">
        <v>210</v>
      </c>
      <c r="D29" s="5">
        <f t="shared" si="0"/>
        <v>1015560</v>
      </c>
      <c r="E29" s="2">
        <f>E31+E32+E33+E34</f>
        <v>1015560</v>
      </c>
      <c r="F29" s="2">
        <f>F31+F32+F33+F34</f>
        <v>0</v>
      </c>
      <c r="G29" s="5">
        <f t="shared" ref="G29" si="14">H29+I29</f>
        <v>1015560</v>
      </c>
      <c r="H29" s="2">
        <f>H31+H32+H33+H34</f>
        <v>1015560</v>
      </c>
      <c r="I29" s="2">
        <f>I31+I32+I33+I34</f>
        <v>0</v>
      </c>
    </row>
    <row r="30" spans="1:9" ht="18.75" x14ac:dyDescent="0.25">
      <c r="A30" s="110" t="s">
        <v>9</v>
      </c>
      <c r="B30" s="114"/>
      <c r="C30" s="114"/>
      <c r="D30" s="5"/>
      <c r="E30" s="2"/>
      <c r="F30" s="2"/>
      <c r="G30" s="5"/>
      <c r="H30" s="2"/>
      <c r="I30" s="2"/>
    </row>
    <row r="31" spans="1:9" ht="18.75" x14ac:dyDescent="0.25">
      <c r="A31" s="110" t="s">
        <v>11</v>
      </c>
      <c r="B31" s="114">
        <v>111</v>
      </c>
      <c r="C31" s="114">
        <v>211</v>
      </c>
      <c r="D31" s="5">
        <f t="shared" si="0"/>
        <v>780000</v>
      </c>
      <c r="E31" s="2">
        <v>780000</v>
      </c>
      <c r="F31" s="2"/>
      <c r="G31" s="5">
        <f t="shared" ref="G31:G33" si="15">H31+I31</f>
        <v>780000</v>
      </c>
      <c r="H31" s="2">
        <v>780000</v>
      </c>
      <c r="I31" s="2"/>
    </row>
    <row r="32" spans="1:9" ht="75" x14ac:dyDescent="0.25">
      <c r="A32" s="110" t="s">
        <v>12</v>
      </c>
      <c r="B32" s="114">
        <v>112</v>
      </c>
      <c r="C32" s="114">
        <v>212</v>
      </c>
      <c r="D32" s="5">
        <f t="shared" si="0"/>
        <v>0</v>
      </c>
      <c r="E32" s="2"/>
      <c r="F32" s="2"/>
      <c r="G32" s="5">
        <f t="shared" si="15"/>
        <v>0</v>
      </c>
      <c r="H32" s="2"/>
      <c r="I32" s="2"/>
    </row>
    <row r="33" spans="1:9" ht="56.25" x14ac:dyDescent="0.25">
      <c r="A33" s="110" t="s">
        <v>13</v>
      </c>
      <c r="B33" s="114">
        <v>119</v>
      </c>
      <c r="C33" s="114">
        <v>213</v>
      </c>
      <c r="D33" s="5">
        <f t="shared" si="0"/>
        <v>235560</v>
      </c>
      <c r="E33" s="2">
        <v>235560</v>
      </c>
      <c r="F33" s="2"/>
      <c r="G33" s="5">
        <f t="shared" si="15"/>
        <v>235560</v>
      </c>
      <c r="H33" s="2">
        <v>235560</v>
      </c>
      <c r="I33" s="2"/>
    </row>
    <row r="34" spans="1:9" ht="93.75" x14ac:dyDescent="0.25">
      <c r="A34" s="110" t="s">
        <v>200</v>
      </c>
      <c r="B34" s="114" t="s">
        <v>5</v>
      </c>
      <c r="C34" s="114">
        <v>214</v>
      </c>
      <c r="D34" s="5">
        <f>E34+F34</f>
        <v>0</v>
      </c>
      <c r="E34" s="2">
        <f>E35+E36</f>
        <v>0</v>
      </c>
      <c r="F34" s="2">
        <f>F35+F36</f>
        <v>0</v>
      </c>
      <c r="G34" s="5">
        <f>H34+I34</f>
        <v>0</v>
      </c>
      <c r="H34" s="2">
        <f>H35+H36</f>
        <v>0</v>
      </c>
      <c r="I34" s="2">
        <f>I35+I36</f>
        <v>0</v>
      </c>
    </row>
    <row r="35" spans="1:9" ht="18.75" x14ac:dyDescent="0.25">
      <c r="A35" s="173" t="s">
        <v>6</v>
      </c>
      <c r="B35" s="114">
        <v>112</v>
      </c>
      <c r="C35" s="114">
        <v>214</v>
      </c>
      <c r="D35" s="5">
        <f t="shared" si="0"/>
        <v>0</v>
      </c>
      <c r="E35" s="2"/>
      <c r="F35" s="2"/>
      <c r="G35" s="5">
        <f t="shared" ref="G35" si="16">H35+I35</f>
        <v>0</v>
      </c>
      <c r="H35" s="2"/>
      <c r="I35" s="2"/>
    </row>
    <row r="36" spans="1:9" ht="14.45" customHeight="1" x14ac:dyDescent="0.25">
      <c r="A36" s="174"/>
      <c r="B36" s="114">
        <v>244</v>
      </c>
      <c r="C36" s="114">
        <v>214</v>
      </c>
      <c r="D36" s="5">
        <v>0</v>
      </c>
      <c r="E36" s="2"/>
      <c r="F36" s="2"/>
      <c r="G36" s="5">
        <v>0</v>
      </c>
      <c r="H36" s="2"/>
      <c r="I36" s="2"/>
    </row>
    <row r="37" spans="1:9" ht="37.5" x14ac:dyDescent="0.25">
      <c r="A37" s="110" t="s">
        <v>14</v>
      </c>
      <c r="B37" s="114" t="s">
        <v>5</v>
      </c>
      <c r="C37" s="114">
        <v>220</v>
      </c>
      <c r="D37" s="5">
        <f t="shared" si="0"/>
        <v>1018026</v>
      </c>
      <c r="E37" s="2">
        <f>E39+E40+E43+E50+E51+E54+E60</f>
        <v>1018026</v>
      </c>
      <c r="F37" s="2">
        <f>F39+F40+F43+F50+F51+F54+F60</f>
        <v>0</v>
      </c>
      <c r="G37" s="5">
        <f t="shared" ref="G37" si="17">H37+I37</f>
        <v>1018026</v>
      </c>
      <c r="H37" s="2">
        <f>H39+H40+H43+H50+H51+H54+H60</f>
        <v>1018026</v>
      </c>
      <c r="I37" s="2">
        <f>I39+I40+I43+I50+I51+I54+I60</f>
        <v>0</v>
      </c>
    </row>
    <row r="38" spans="1:9" ht="18.75" x14ac:dyDescent="0.25">
      <c r="A38" s="110" t="s">
        <v>9</v>
      </c>
      <c r="B38" s="114"/>
      <c r="C38" s="114"/>
      <c r="D38" s="5"/>
      <c r="E38" s="2"/>
      <c r="F38" s="2"/>
      <c r="G38" s="5"/>
      <c r="H38" s="2"/>
      <c r="I38" s="2"/>
    </row>
    <row r="39" spans="1:9" ht="18.75" x14ac:dyDescent="0.25">
      <c r="A39" s="110" t="s">
        <v>15</v>
      </c>
      <c r="B39" s="114">
        <v>244</v>
      </c>
      <c r="C39" s="114">
        <v>221</v>
      </c>
      <c r="D39" s="5">
        <f t="shared" si="0"/>
        <v>5650</v>
      </c>
      <c r="E39" s="2">
        <v>5650</v>
      </c>
      <c r="F39" s="2"/>
      <c r="G39" s="5">
        <f t="shared" ref="G39:G43" si="18">H39+I39</f>
        <v>5650</v>
      </c>
      <c r="H39" s="2">
        <v>5650</v>
      </c>
      <c r="I39" s="2"/>
    </row>
    <row r="40" spans="1:9" ht="37.5" x14ac:dyDescent="0.25">
      <c r="A40" s="110" t="s">
        <v>16</v>
      </c>
      <c r="B40" s="114" t="s">
        <v>5</v>
      </c>
      <c r="C40" s="114">
        <v>222</v>
      </c>
      <c r="D40" s="5">
        <f t="shared" si="0"/>
        <v>0</v>
      </c>
      <c r="E40" s="2">
        <f>E41+E42</f>
        <v>0</v>
      </c>
      <c r="F40" s="2">
        <f>F41+F42</f>
        <v>0</v>
      </c>
      <c r="G40" s="5">
        <f t="shared" si="18"/>
        <v>0</v>
      </c>
      <c r="H40" s="2">
        <f>H41+H42</f>
        <v>0</v>
      </c>
      <c r="I40" s="2">
        <f>I41+I42</f>
        <v>0</v>
      </c>
    </row>
    <row r="41" spans="1:9" ht="22.9" customHeight="1" x14ac:dyDescent="0.25">
      <c r="A41" s="159" t="s">
        <v>6</v>
      </c>
      <c r="B41" s="114">
        <v>112</v>
      </c>
      <c r="C41" s="114">
        <v>222</v>
      </c>
      <c r="D41" s="5">
        <f t="shared" si="0"/>
        <v>0</v>
      </c>
      <c r="E41" s="2"/>
      <c r="F41" s="2"/>
      <c r="G41" s="5">
        <f t="shared" si="18"/>
        <v>0</v>
      </c>
      <c r="H41" s="2"/>
      <c r="I41" s="2"/>
    </row>
    <row r="42" spans="1:9" ht="18.75" x14ac:dyDescent="0.25">
      <c r="A42" s="159"/>
      <c r="B42" s="114">
        <v>244</v>
      </c>
      <c r="C42" s="114">
        <v>222</v>
      </c>
      <c r="D42" s="5">
        <f t="shared" si="0"/>
        <v>0</v>
      </c>
      <c r="E42" s="2"/>
      <c r="F42" s="2"/>
      <c r="G42" s="5">
        <f t="shared" si="18"/>
        <v>0</v>
      </c>
      <c r="H42" s="2"/>
      <c r="I42" s="2"/>
    </row>
    <row r="43" spans="1:9" ht="37.5" x14ac:dyDescent="0.25">
      <c r="A43" s="110" t="s">
        <v>17</v>
      </c>
      <c r="B43" s="114" t="s">
        <v>5</v>
      </c>
      <c r="C43" s="114">
        <v>223</v>
      </c>
      <c r="D43" s="5">
        <f t="shared" si="0"/>
        <v>133600</v>
      </c>
      <c r="E43" s="2">
        <f t="shared" ref="E43" si="19">E45+E46+E47+E48+E49</f>
        <v>133600</v>
      </c>
      <c r="F43" s="2">
        <f t="shared" ref="F43" si="20">F45+F46+F47+F48+F49</f>
        <v>0</v>
      </c>
      <c r="G43" s="5">
        <f t="shared" si="18"/>
        <v>133600</v>
      </c>
      <c r="H43" s="2">
        <f t="shared" ref="H43" si="21">H45+H46+H47+H48+H49</f>
        <v>133600</v>
      </c>
      <c r="I43" s="2">
        <f t="shared" ref="I43" si="22">I45+I46+I47+I48+I49</f>
        <v>0</v>
      </c>
    </row>
    <row r="44" spans="1:9" ht="18.75" x14ac:dyDescent="0.25">
      <c r="A44" s="110" t="s">
        <v>6</v>
      </c>
      <c r="B44" s="114"/>
      <c r="C44" s="114"/>
      <c r="D44" s="5"/>
      <c r="E44" s="2"/>
      <c r="F44" s="2"/>
      <c r="G44" s="5"/>
      <c r="H44" s="2"/>
      <c r="I44" s="2"/>
    </row>
    <row r="45" spans="1:9" ht="56.25" x14ac:dyDescent="0.25">
      <c r="A45" s="110" t="s">
        <v>18</v>
      </c>
      <c r="B45" s="114">
        <v>247</v>
      </c>
      <c r="C45" s="114">
        <v>223</v>
      </c>
      <c r="D45" s="5">
        <f t="shared" si="0"/>
        <v>0</v>
      </c>
      <c r="E45" s="2"/>
      <c r="F45" s="2"/>
      <c r="G45" s="5">
        <f t="shared" ref="G45:G50" si="23">H45+I45</f>
        <v>0</v>
      </c>
      <c r="H45" s="2"/>
      <c r="I45" s="2"/>
    </row>
    <row r="46" spans="1:9" ht="37.5" x14ac:dyDescent="0.25">
      <c r="A46" s="110" t="s">
        <v>19</v>
      </c>
      <c r="B46" s="114">
        <v>247</v>
      </c>
      <c r="C46" s="114">
        <v>223</v>
      </c>
      <c r="D46" s="5">
        <f t="shared" si="0"/>
        <v>0</v>
      </c>
      <c r="E46" s="2"/>
      <c r="F46" s="2"/>
      <c r="G46" s="5">
        <f t="shared" si="23"/>
        <v>0</v>
      </c>
      <c r="H46" s="2"/>
      <c r="I46" s="2"/>
    </row>
    <row r="47" spans="1:9" ht="138.6" customHeight="1" x14ac:dyDescent="0.25">
      <c r="A47" s="110" t="s">
        <v>20</v>
      </c>
      <c r="B47" s="114">
        <v>247</v>
      </c>
      <c r="C47" s="114">
        <v>223</v>
      </c>
      <c r="D47" s="5">
        <f t="shared" si="0"/>
        <v>131000</v>
      </c>
      <c r="E47" s="2">
        <v>131000</v>
      </c>
      <c r="F47" s="2"/>
      <c r="G47" s="5">
        <f t="shared" si="23"/>
        <v>131000</v>
      </c>
      <c r="H47" s="2">
        <v>131000</v>
      </c>
      <c r="I47" s="2"/>
    </row>
    <row r="48" spans="1:9" ht="75" x14ac:dyDescent="0.25">
      <c r="A48" s="110" t="s">
        <v>21</v>
      </c>
      <c r="B48" s="114">
        <v>244</v>
      </c>
      <c r="C48" s="114">
        <v>223</v>
      </c>
      <c r="D48" s="5">
        <f t="shared" si="0"/>
        <v>2600</v>
      </c>
      <c r="E48" s="2">
        <v>2600</v>
      </c>
      <c r="F48" s="2"/>
      <c r="G48" s="5">
        <f t="shared" si="23"/>
        <v>2600</v>
      </c>
      <c r="H48" s="2">
        <v>2600</v>
      </c>
      <c r="I48" s="2"/>
    </row>
    <row r="49" spans="1:9" ht="56.25" x14ac:dyDescent="0.25">
      <c r="A49" s="110" t="s">
        <v>22</v>
      </c>
      <c r="B49" s="114">
        <v>244</v>
      </c>
      <c r="C49" s="114">
        <v>223</v>
      </c>
      <c r="D49" s="5">
        <f t="shared" si="0"/>
        <v>0</v>
      </c>
      <c r="E49" s="2"/>
      <c r="F49" s="2"/>
      <c r="G49" s="5">
        <f t="shared" si="23"/>
        <v>0</v>
      </c>
      <c r="H49" s="2"/>
      <c r="I49" s="2"/>
    </row>
    <row r="50" spans="1:9" ht="168.75" x14ac:dyDescent="0.25">
      <c r="A50" s="110" t="s">
        <v>23</v>
      </c>
      <c r="B50" s="114">
        <v>244</v>
      </c>
      <c r="C50" s="114">
        <v>224</v>
      </c>
      <c r="D50" s="5">
        <f t="shared" si="0"/>
        <v>639000</v>
      </c>
      <c r="E50" s="2">
        <v>639000</v>
      </c>
      <c r="F50" s="2"/>
      <c r="G50" s="5">
        <f t="shared" si="23"/>
        <v>639000</v>
      </c>
      <c r="H50" s="2">
        <v>639000</v>
      </c>
      <c r="I50" s="2"/>
    </row>
    <row r="51" spans="1:9" ht="56.25" x14ac:dyDescent="0.25">
      <c r="A51" s="110" t="s">
        <v>24</v>
      </c>
      <c r="B51" s="114" t="s">
        <v>5</v>
      </c>
      <c r="C51" s="114">
        <v>225</v>
      </c>
      <c r="D51" s="2">
        <f t="shared" ref="D51:G51" si="24">D52+D53</f>
        <v>188676</v>
      </c>
      <c r="E51" s="2">
        <f>E52+E53</f>
        <v>188676</v>
      </c>
      <c r="F51" s="2">
        <f t="shared" si="24"/>
        <v>0</v>
      </c>
      <c r="G51" s="2">
        <f t="shared" si="24"/>
        <v>188676</v>
      </c>
      <c r="H51" s="2">
        <f>H52+H53</f>
        <v>188676</v>
      </c>
      <c r="I51" s="2">
        <f t="shared" ref="I51" si="25">I52+I53</f>
        <v>0</v>
      </c>
    </row>
    <row r="52" spans="1:9" ht="18.75" x14ac:dyDescent="0.25">
      <c r="A52" s="159" t="s">
        <v>6</v>
      </c>
      <c r="B52" s="114">
        <v>243</v>
      </c>
      <c r="C52" s="114">
        <v>225</v>
      </c>
      <c r="D52" s="5">
        <f t="shared" si="0"/>
        <v>0</v>
      </c>
      <c r="E52" s="2"/>
      <c r="F52" s="2"/>
      <c r="G52" s="5">
        <f t="shared" ref="G52:G86" si="26">H52+I52</f>
        <v>0</v>
      </c>
      <c r="H52" s="2"/>
      <c r="I52" s="2"/>
    </row>
    <row r="53" spans="1:9" ht="18.75" x14ac:dyDescent="0.25">
      <c r="A53" s="159"/>
      <c r="B53" s="114">
        <v>244</v>
      </c>
      <c r="C53" s="114">
        <v>225</v>
      </c>
      <c r="D53" s="5">
        <f t="shared" si="0"/>
        <v>188676</v>
      </c>
      <c r="E53" s="2">
        <v>188676</v>
      </c>
      <c r="F53" s="2"/>
      <c r="G53" s="5">
        <f t="shared" si="26"/>
        <v>188676</v>
      </c>
      <c r="H53" s="2">
        <v>188676</v>
      </c>
      <c r="I53" s="2"/>
    </row>
    <row r="54" spans="1:9" ht="37.5" x14ac:dyDescent="0.25">
      <c r="A54" s="110" t="s">
        <v>58</v>
      </c>
      <c r="B54" s="114" t="s">
        <v>5</v>
      </c>
      <c r="C54" s="114">
        <v>226</v>
      </c>
      <c r="D54" s="5">
        <f t="shared" si="0"/>
        <v>51100</v>
      </c>
      <c r="E54" s="2">
        <f>E55+E56+E58+E59+E57</f>
        <v>51100</v>
      </c>
      <c r="F54" s="2">
        <f>F55+F56+F58+F59+F57</f>
        <v>0</v>
      </c>
      <c r="G54" s="5">
        <f t="shared" si="26"/>
        <v>51100</v>
      </c>
      <c r="H54" s="2">
        <f>H55+H56+H58+H59+H57</f>
        <v>51100</v>
      </c>
      <c r="I54" s="2">
        <f>I55+I56+I58+I59+I57</f>
        <v>0</v>
      </c>
    </row>
    <row r="55" spans="1:9" ht="18.75" x14ac:dyDescent="0.25">
      <c r="A55" s="159" t="s">
        <v>6</v>
      </c>
      <c r="B55" s="114">
        <v>112</v>
      </c>
      <c r="C55" s="114">
        <v>226</v>
      </c>
      <c r="D55" s="5">
        <f t="shared" si="0"/>
        <v>0</v>
      </c>
      <c r="E55" s="2"/>
      <c r="F55" s="2"/>
      <c r="G55" s="5">
        <f t="shared" si="26"/>
        <v>0</v>
      </c>
      <c r="H55" s="2"/>
      <c r="I55" s="2"/>
    </row>
    <row r="56" spans="1:9" ht="18.75" x14ac:dyDescent="0.25">
      <c r="A56" s="159"/>
      <c r="B56" s="114">
        <v>113</v>
      </c>
      <c r="C56" s="114">
        <v>226</v>
      </c>
      <c r="D56" s="5">
        <f t="shared" si="0"/>
        <v>0</v>
      </c>
      <c r="E56" s="2"/>
      <c r="F56" s="2"/>
      <c r="G56" s="5">
        <f t="shared" si="26"/>
        <v>0</v>
      </c>
      <c r="H56" s="2"/>
      <c r="I56" s="2"/>
    </row>
    <row r="57" spans="1:9" ht="18.75" x14ac:dyDescent="0.25">
      <c r="A57" s="159"/>
      <c r="B57" s="114">
        <v>119</v>
      </c>
      <c r="C57" s="114">
        <v>226</v>
      </c>
      <c r="D57" s="5">
        <f t="shared" si="0"/>
        <v>0</v>
      </c>
      <c r="E57" s="2"/>
      <c r="F57" s="2"/>
      <c r="G57" s="5">
        <f t="shared" si="26"/>
        <v>0</v>
      </c>
      <c r="H57" s="2"/>
      <c r="I57" s="2"/>
    </row>
    <row r="58" spans="1:9" ht="18.75" x14ac:dyDescent="0.25">
      <c r="A58" s="159"/>
      <c r="B58" s="114">
        <v>243</v>
      </c>
      <c r="C58" s="114">
        <v>226</v>
      </c>
      <c r="D58" s="5">
        <f t="shared" si="0"/>
        <v>0</v>
      </c>
      <c r="E58" s="2"/>
      <c r="F58" s="2"/>
      <c r="G58" s="5">
        <f t="shared" si="26"/>
        <v>0</v>
      </c>
      <c r="H58" s="2"/>
      <c r="I58" s="2"/>
    </row>
    <row r="59" spans="1:9" ht="18.75" x14ac:dyDescent="0.25">
      <c r="A59" s="159"/>
      <c r="B59" s="114">
        <v>244</v>
      </c>
      <c r="C59" s="114">
        <v>226</v>
      </c>
      <c r="D59" s="5">
        <f t="shared" si="0"/>
        <v>51100</v>
      </c>
      <c r="E59" s="2">
        <v>51100</v>
      </c>
      <c r="F59" s="2"/>
      <c r="G59" s="5">
        <f t="shared" si="26"/>
        <v>51100</v>
      </c>
      <c r="H59" s="2">
        <v>51100</v>
      </c>
      <c r="I59" s="2"/>
    </row>
    <row r="60" spans="1:9" ht="18.75" x14ac:dyDescent="0.25">
      <c r="A60" s="110" t="s">
        <v>25</v>
      </c>
      <c r="B60" s="114">
        <v>244</v>
      </c>
      <c r="C60" s="114">
        <v>227</v>
      </c>
      <c r="D60" s="5">
        <f t="shared" si="0"/>
        <v>0</v>
      </c>
      <c r="E60" s="2"/>
      <c r="F60" s="2"/>
      <c r="G60" s="5">
        <f t="shared" si="26"/>
        <v>0</v>
      </c>
      <c r="H60" s="2"/>
      <c r="I60" s="2"/>
    </row>
    <row r="61" spans="1:9" ht="56.25" customHeight="1" x14ac:dyDescent="0.25">
      <c r="A61" s="151" t="s">
        <v>355</v>
      </c>
      <c r="B61" s="152">
        <v>244</v>
      </c>
      <c r="C61" s="152">
        <v>228</v>
      </c>
      <c r="D61" s="5">
        <v>0</v>
      </c>
      <c r="E61" s="2"/>
      <c r="F61" s="2"/>
      <c r="G61" s="5">
        <v>0</v>
      </c>
      <c r="H61" s="2"/>
      <c r="I61" s="2"/>
    </row>
    <row r="62" spans="1:9" ht="37.5" x14ac:dyDescent="0.25">
      <c r="A62" s="110" t="s">
        <v>26</v>
      </c>
      <c r="B62" s="114" t="s">
        <v>5</v>
      </c>
      <c r="C62" s="114">
        <v>260</v>
      </c>
      <c r="D62" s="5">
        <f t="shared" si="0"/>
        <v>0</v>
      </c>
      <c r="E62" s="2">
        <f>E63+E64+E67</f>
        <v>0</v>
      </c>
      <c r="F62" s="2">
        <f>F63+F64+F67</f>
        <v>0</v>
      </c>
      <c r="G62" s="5">
        <f t="shared" si="26"/>
        <v>0</v>
      </c>
      <c r="H62" s="2">
        <f>H63+H64+H67</f>
        <v>0</v>
      </c>
      <c r="I62" s="2">
        <f>I63+I64+I67</f>
        <v>0</v>
      </c>
    </row>
    <row r="63" spans="1:9" ht="112.5" x14ac:dyDescent="0.25">
      <c r="A63" s="110" t="s">
        <v>27</v>
      </c>
      <c r="B63" s="114">
        <v>321</v>
      </c>
      <c r="C63" s="114">
        <v>264</v>
      </c>
      <c r="D63" s="5">
        <f t="shared" si="0"/>
        <v>0</v>
      </c>
      <c r="E63" s="2"/>
      <c r="F63" s="2"/>
      <c r="G63" s="5">
        <f t="shared" si="26"/>
        <v>0</v>
      </c>
      <c r="H63" s="2"/>
      <c r="I63" s="2"/>
    </row>
    <row r="64" spans="1:9" ht="93.75" x14ac:dyDescent="0.25">
      <c r="A64" s="110" t="s">
        <v>28</v>
      </c>
      <c r="B64" s="114" t="s">
        <v>5</v>
      </c>
      <c r="C64" s="114">
        <v>266</v>
      </c>
      <c r="D64" s="5">
        <f t="shared" si="0"/>
        <v>0</v>
      </c>
      <c r="E64" s="2">
        <f t="shared" ref="E64" si="27">E65+E66</f>
        <v>0</v>
      </c>
      <c r="F64" s="2">
        <f t="shared" ref="F64" si="28">F65+F66</f>
        <v>0</v>
      </c>
      <c r="G64" s="5">
        <f t="shared" si="26"/>
        <v>0</v>
      </c>
      <c r="H64" s="2">
        <f t="shared" ref="H64" si="29">H65+H66</f>
        <v>0</v>
      </c>
      <c r="I64" s="2">
        <f t="shared" ref="I64" si="30">I65+I66</f>
        <v>0</v>
      </c>
    </row>
    <row r="65" spans="1:9" ht="18.75" x14ac:dyDescent="0.25">
      <c r="A65" s="159" t="s">
        <v>6</v>
      </c>
      <c r="B65" s="114">
        <v>111</v>
      </c>
      <c r="C65" s="114">
        <v>266</v>
      </c>
      <c r="D65" s="5">
        <f t="shared" si="0"/>
        <v>0</v>
      </c>
      <c r="E65" s="2"/>
      <c r="F65" s="2"/>
      <c r="G65" s="5">
        <f t="shared" si="26"/>
        <v>0</v>
      </c>
      <c r="H65" s="2"/>
      <c r="I65" s="2"/>
    </row>
    <row r="66" spans="1:9" ht="18.75" x14ac:dyDescent="0.25">
      <c r="A66" s="159"/>
      <c r="B66" s="114">
        <v>112</v>
      </c>
      <c r="C66" s="114">
        <v>266</v>
      </c>
      <c r="D66" s="5">
        <f t="shared" si="0"/>
        <v>0</v>
      </c>
      <c r="E66" s="2"/>
      <c r="F66" s="2"/>
      <c r="G66" s="5">
        <f t="shared" si="26"/>
        <v>0</v>
      </c>
      <c r="H66" s="2"/>
      <c r="I66" s="2"/>
    </row>
    <row r="67" spans="1:9" ht="75" x14ac:dyDescent="0.25">
      <c r="A67" s="110" t="s">
        <v>29</v>
      </c>
      <c r="B67" s="114">
        <v>112</v>
      </c>
      <c r="C67" s="114">
        <v>267</v>
      </c>
      <c r="D67" s="5">
        <f t="shared" si="0"/>
        <v>0</v>
      </c>
      <c r="E67" s="2"/>
      <c r="F67" s="2"/>
      <c r="G67" s="5">
        <f t="shared" si="26"/>
        <v>0</v>
      </c>
      <c r="H67" s="2"/>
      <c r="I67" s="2"/>
    </row>
    <row r="68" spans="1:9" ht="18.75" x14ac:dyDescent="0.25">
      <c r="A68" s="110" t="s">
        <v>30</v>
      </c>
      <c r="B68" s="114" t="s">
        <v>5</v>
      </c>
      <c r="C68" s="114">
        <v>290</v>
      </c>
      <c r="D68" s="5">
        <f t="shared" si="0"/>
        <v>28050</v>
      </c>
      <c r="E68" s="2">
        <f>E70+E74+E75+E76+E77+E83</f>
        <v>28050</v>
      </c>
      <c r="F68" s="2">
        <f>F70+F74+F75+F76+F77+F83</f>
        <v>0</v>
      </c>
      <c r="G68" s="5">
        <f t="shared" si="26"/>
        <v>28050</v>
      </c>
      <c r="H68" s="2">
        <f>H70+H74+H75+H76+H77+H83</f>
        <v>28050</v>
      </c>
      <c r="I68" s="2">
        <f>I70+I74+I75+I76+I77+I83</f>
        <v>0</v>
      </c>
    </row>
    <row r="69" spans="1:9" ht="18.75" x14ac:dyDescent="0.25">
      <c r="A69" s="110" t="s">
        <v>9</v>
      </c>
      <c r="B69" s="114"/>
      <c r="C69" s="114"/>
      <c r="D69" s="5">
        <f t="shared" si="0"/>
        <v>0</v>
      </c>
      <c r="E69" s="2"/>
      <c r="F69" s="2"/>
      <c r="G69" s="5">
        <f t="shared" si="26"/>
        <v>0</v>
      </c>
      <c r="H69" s="2"/>
      <c r="I69" s="2"/>
    </row>
    <row r="70" spans="1:9" ht="37.5" x14ac:dyDescent="0.25">
      <c r="A70" s="110" t="s">
        <v>31</v>
      </c>
      <c r="B70" s="114" t="s">
        <v>5</v>
      </c>
      <c r="C70" s="114">
        <v>291</v>
      </c>
      <c r="D70" s="5">
        <f t="shared" si="0"/>
        <v>0</v>
      </c>
      <c r="E70" s="2">
        <f t="shared" ref="E70" si="31">E71+E72+E73</f>
        <v>0</v>
      </c>
      <c r="F70" s="2">
        <f t="shared" ref="F70" si="32">F71+F72+F73</f>
        <v>0</v>
      </c>
      <c r="G70" s="5">
        <f t="shared" si="26"/>
        <v>0</v>
      </c>
      <c r="H70" s="2">
        <f t="shared" ref="H70" si="33">H71+H72+H73</f>
        <v>0</v>
      </c>
      <c r="I70" s="2">
        <f t="shared" ref="I70" si="34">I71+I72+I73</f>
        <v>0</v>
      </c>
    </row>
    <row r="71" spans="1:9" ht="18.75" x14ac:dyDescent="0.25">
      <c r="A71" s="159" t="s">
        <v>6</v>
      </c>
      <c r="B71" s="114">
        <v>851</v>
      </c>
      <c r="C71" s="114">
        <v>291</v>
      </c>
      <c r="D71" s="5">
        <f t="shared" si="0"/>
        <v>0</v>
      </c>
      <c r="E71" s="2"/>
      <c r="F71" s="2"/>
      <c r="G71" s="5">
        <f t="shared" si="26"/>
        <v>0</v>
      </c>
      <c r="H71" s="2"/>
      <c r="I71" s="2"/>
    </row>
    <row r="72" spans="1:9" ht="18.75" x14ac:dyDescent="0.25">
      <c r="A72" s="159"/>
      <c r="B72" s="114">
        <v>852</v>
      </c>
      <c r="C72" s="114">
        <v>291</v>
      </c>
      <c r="D72" s="5">
        <f t="shared" si="0"/>
        <v>0</v>
      </c>
      <c r="E72" s="2"/>
      <c r="F72" s="2"/>
      <c r="G72" s="5">
        <f t="shared" si="26"/>
        <v>0</v>
      </c>
      <c r="H72" s="2"/>
      <c r="I72" s="2"/>
    </row>
    <row r="73" spans="1:9" ht="18.75" x14ac:dyDescent="0.25">
      <c r="A73" s="159"/>
      <c r="B73" s="114">
        <v>853</v>
      </c>
      <c r="C73" s="114">
        <v>291</v>
      </c>
      <c r="D73" s="5">
        <f t="shared" si="0"/>
        <v>0</v>
      </c>
      <c r="E73" s="2"/>
      <c r="F73" s="2"/>
      <c r="G73" s="5">
        <f t="shared" si="26"/>
        <v>0</v>
      </c>
      <c r="H73" s="2"/>
      <c r="I73" s="2"/>
    </row>
    <row r="74" spans="1:9" ht="112.5" x14ac:dyDescent="0.25">
      <c r="A74" s="110" t="s">
        <v>32</v>
      </c>
      <c r="B74" s="114">
        <v>853</v>
      </c>
      <c r="C74" s="114">
        <v>292</v>
      </c>
      <c r="D74" s="5">
        <f t="shared" ref="D74:D104" si="35">E74+F74</f>
        <v>50</v>
      </c>
      <c r="E74" s="2">
        <v>50</v>
      </c>
      <c r="F74" s="2">
        <v>0</v>
      </c>
      <c r="G74" s="5">
        <f t="shared" si="26"/>
        <v>50</v>
      </c>
      <c r="H74" s="2">
        <v>50</v>
      </c>
      <c r="I74" s="2">
        <v>0</v>
      </c>
    </row>
    <row r="75" spans="1:9" ht="131.25" x14ac:dyDescent="0.25">
      <c r="A75" s="110" t="s">
        <v>33</v>
      </c>
      <c r="B75" s="114">
        <v>853</v>
      </c>
      <c r="C75" s="114">
        <v>293</v>
      </c>
      <c r="D75" s="5">
        <f t="shared" si="35"/>
        <v>0</v>
      </c>
      <c r="E75" s="2"/>
      <c r="F75" s="2">
        <v>0</v>
      </c>
      <c r="G75" s="5">
        <f t="shared" si="26"/>
        <v>0</v>
      </c>
      <c r="H75" s="2"/>
      <c r="I75" s="2">
        <v>0</v>
      </c>
    </row>
    <row r="76" spans="1:9" ht="56.25" x14ac:dyDescent="0.25">
      <c r="A76" s="110" t="s">
        <v>157</v>
      </c>
      <c r="B76" s="114">
        <v>853</v>
      </c>
      <c r="C76" s="114">
        <v>295</v>
      </c>
      <c r="D76" s="5">
        <f t="shared" si="35"/>
        <v>0</v>
      </c>
      <c r="E76" s="2"/>
      <c r="F76" s="2">
        <v>0</v>
      </c>
      <c r="G76" s="5">
        <f t="shared" si="26"/>
        <v>0</v>
      </c>
      <c r="H76" s="2"/>
      <c r="I76" s="2">
        <v>0</v>
      </c>
    </row>
    <row r="77" spans="1:9" ht="56.25" x14ac:dyDescent="0.25">
      <c r="A77" s="110" t="s">
        <v>34</v>
      </c>
      <c r="B77" s="114" t="s">
        <v>5</v>
      </c>
      <c r="C77" s="114">
        <v>296</v>
      </c>
      <c r="D77" s="5">
        <f t="shared" si="35"/>
        <v>0</v>
      </c>
      <c r="E77" s="2">
        <f t="shared" ref="E77" si="36">E78+E79+E80+E81+E82</f>
        <v>0</v>
      </c>
      <c r="F77" s="2">
        <f t="shared" ref="F77" si="37">F78+F79+F80+F81+F82</f>
        <v>0</v>
      </c>
      <c r="G77" s="5">
        <f t="shared" si="26"/>
        <v>0</v>
      </c>
      <c r="H77" s="2">
        <f t="shared" ref="H77" si="38">H78+H79+H80+H81+H82</f>
        <v>0</v>
      </c>
      <c r="I77" s="2">
        <f t="shared" ref="I77" si="39">I78+I79+I80+I81+I82</f>
        <v>0</v>
      </c>
    </row>
    <row r="78" spans="1:9" ht="18.75" x14ac:dyDescent="0.25">
      <c r="A78" s="159" t="s">
        <v>6</v>
      </c>
      <c r="B78" s="114">
        <v>244</v>
      </c>
      <c r="C78" s="114">
        <v>296</v>
      </c>
      <c r="D78" s="5">
        <f t="shared" si="35"/>
        <v>0</v>
      </c>
      <c r="E78" s="2"/>
      <c r="F78" s="2"/>
      <c r="G78" s="5">
        <f t="shared" si="26"/>
        <v>0</v>
      </c>
      <c r="H78" s="2"/>
      <c r="I78" s="2"/>
    </row>
    <row r="79" spans="1:9" ht="18.75" x14ac:dyDescent="0.25">
      <c r="A79" s="159"/>
      <c r="B79" s="114">
        <v>340</v>
      </c>
      <c r="C79" s="114">
        <v>296</v>
      </c>
      <c r="D79" s="5">
        <f t="shared" si="35"/>
        <v>0</v>
      </c>
      <c r="E79" s="2"/>
      <c r="F79" s="2"/>
      <c r="G79" s="5">
        <f t="shared" si="26"/>
        <v>0</v>
      </c>
      <c r="H79" s="2"/>
      <c r="I79" s="2"/>
    </row>
    <row r="80" spans="1:9" ht="18.75" x14ac:dyDescent="0.25">
      <c r="A80" s="159"/>
      <c r="B80" s="114">
        <v>350</v>
      </c>
      <c r="C80" s="114">
        <v>296</v>
      </c>
      <c r="D80" s="5">
        <f t="shared" si="35"/>
        <v>0</v>
      </c>
      <c r="E80" s="2"/>
      <c r="F80" s="2"/>
      <c r="G80" s="5">
        <f t="shared" si="26"/>
        <v>0</v>
      </c>
      <c r="H80" s="2"/>
      <c r="I80" s="2"/>
    </row>
    <row r="81" spans="1:9" ht="18.75" x14ac:dyDescent="0.25">
      <c r="A81" s="159"/>
      <c r="B81" s="114">
        <v>360</v>
      </c>
      <c r="C81" s="114">
        <v>296</v>
      </c>
      <c r="D81" s="5">
        <f t="shared" si="35"/>
        <v>0</v>
      </c>
      <c r="E81" s="2"/>
      <c r="F81" s="2"/>
      <c r="G81" s="5">
        <f t="shared" si="26"/>
        <v>0</v>
      </c>
      <c r="H81" s="2"/>
      <c r="I81" s="2"/>
    </row>
    <row r="82" spans="1:9" ht="18.75" x14ac:dyDescent="0.25">
      <c r="A82" s="159"/>
      <c r="B82" s="114">
        <v>853</v>
      </c>
      <c r="C82" s="114">
        <v>296</v>
      </c>
      <c r="D82" s="5">
        <f t="shared" si="35"/>
        <v>0</v>
      </c>
      <c r="E82" s="2"/>
      <c r="F82" s="2"/>
      <c r="G82" s="5">
        <f t="shared" si="26"/>
        <v>0</v>
      </c>
      <c r="H82" s="2"/>
      <c r="I82" s="2"/>
    </row>
    <row r="83" spans="1:9" ht="59.45" customHeight="1" x14ac:dyDescent="0.25">
      <c r="A83" s="110" t="s">
        <v>35</v>
      </c>
      <c r="B83" s="114" t="s">
        <v>5</v>
      </c>
      <c r="C83" s="114">
        <v>297</v>
      </c>
      <c r="D83" s="5">
        <f t="shared" si="35"/>
        <v>28000</v>
      </c>
      <c r="E83" s="2">
        <f t="shared" ref="E83" si="40">E84+E85</f>
        <v>28000</v>
      </c>
      <c r="F83" s="2">
        <f t="shared" ref="F83" si="41">F84+F85</f>
        <v>0</v>
      </c>
      <c r="G83" s="5">
        <f t="shared" si="26"/>
        <v>28000</v>
      </c>
      <c r="H83" s="2">
        <f t="shared" ref="H83" si="42">H84+H85</f>
        <v>28000</v>
      </c>
      <c r="I83" s="2">
        <f t="shared" ref="I83" si="43">I84+I85</f>
        <v>0</v>
      </c>
    </row>
    <row r="84" spans="1:9" ht="18.75" x14ac:dyDescent="0.25">
      <c r="A84" s="159" t="s">
        <v>6</v>
      </c>
      <c r="B84" s="114">
        <v>244</v>
      </c>
      <c r="C84" s="114">
        <v>297</v>
      </c>
      <c r="D84" s="5">
        <f t="shared" si="35"/>
        <v>0</v>
      </c>
      <c r="E84" s="2"/>
      <c r="F84" s="2"/>
      <c r="G84" s="5">
        <f t="shared" si="26"/>
        <v>0</v>
      </c>
      <c r="H84" s="2"/>
      <c r="I84" s="2"/>
    </row>
    <row r="85" spans="1:9" ht="18.75" x14ac:dyDescent="0.25">
      <c r="A85" s="159"/>
      <c r="B85" s="114">
        <v>853</v>
      </c>
      <c r="C85" s="114">
        <v>297</v>
      </c>
      <c r="D85" s="5">
        <f t="shared" si="35"/>
        <v>28000</v>
      </c>
      <c r="E85" s="2">
        <v>28000</v>
      </c>
      <c r="F85" s="2"/>
      <c r="G85" s="5">
        <f t="shared" si="26"/>
        <v>28000</v>
      </c>
      <c r="H85" s="2">
        <v>28000</v>
      </c>
      <c r="I85" s="2"/>
    </row>
    <row r="86" spans="1:9" ht="56.25" x14ac:dyDescent="0.25">
      <c r="A86" s="110" t="s">
        <v>59</v>
      </c>
      <c r="B86" s="114" t="s">
        <v>5</v>
      </c>
      <c r="C86" s="114">
        <v>300</v>
      </c>
      <c r="D86" s="5">
        <f t="shared" si="35"/>
        <v>438364</v>
      </c>
      <c r="E86" s="2">
        <f>E88+E90+E89</f>
        <v>438364</v>
      </c>
      <c r="F86" s="2">
        <f>F88+F90+F89</f>
        <v>0</v>
      </c>
      <c r="G86" s="5">
        <f t="shared" si="26"/>
        <v>438364</v>
      </c>
      <c r="H86" s="2">
        <f>H88+H90+H89</f>
        <v>438364</v>
      </c>
      <c r="I86" s="2">
        <f>I88+I90+I89</f>
        <v>0</v>
      </c>
    </row>
    <row r="87" spans="1:9" ht="18.75" x14ac:dyDescent="0.25">
      <c r="A87" s="110" t="s">
        <v>9</v>
      </c>
      <c r="B87" s="114"/>
      <c r="C87" s="114"/>
      <c r="D87" s="5"/>
      <c r="E87" s="2"/>
      <c r="F87" s="2"/>
      <c r="G87" s="5"/>
      <c r="H87" s="2"/>
      <c r="I87" s="2"/>
    </row>
    <row r="88" spans="1:9" ht="56.25" x14ac:dyDescent="0.25">
      <c r="A88" s="110" t="s">
        <v>36</v>
      </c>
      <c r="B88" s="114">
        <v>244</v>
      </c>
      <c r="C88" s="114">
        <v>310</v>
      </c>
      <c r="D88" s="5">
        <f t="shared" si="35"/>
        <v>0</v>
      </c>
      <c r="E88" s="2"/>
      <c r="F88" s="2"/>
      <c r="G88" s="5">
        <f t="shared" ref="G88:G90" si="44">H88+I88</f>
        <v>0</v>
      </c>
      <c r="H88" s="2"/>
      <c r="I88" s="2"/>
    </row>
    <row r="89" spans="1:9" ht="75" x14ac:dyDescent="0.25">
      <c r="A89" s="110" t="s">
        <v>68</v>
      </c>
      <c r="B89" s="114">
        <v>244</v>
      </c>
      <c r="C89" s="114">
        <v>320</v>
      </c>
      <c r="D89" s="5">
        <f t="shared" si="35"/>
        <v>0</v>
      </c>
      <c r="E89" s="2"/>
      <c r="F89" s="2"/>
      <c r="G89" s="5">
        <f t="shared" si="44"/>
        <v>0</v>
      </c>
      <c r="H89" s="2"/>
      <c r="I89" s="2"/>
    </row>
    <row r="90" spans="1:9" ht="75" x14ac:dyDescent="0.25">
      <c r="A90" s="110" t="s">
        <v>60</v>
      </c>
      <c r="B90" s="114" t="s">
        <v>5</v>
      </c>
      <c r="C90" s="114">
        <v>340</v>
      </c>
      <c r="D90" s="5">
        <f t="shared" si="35"/>
        <v>438364</v>
      </c>
      <c r="E90" s="2">
        <f>E92+E93+E94+E95+E96+E97+E99</f>
        <v>438364</v>
      </c>
      <c r="F90" s="2">
        <f>F92+F93+F94+F95+F96+F97+F99</f>
        <v>0</v>
      </c>
      <c r="G90" s="5">
        <f t="shared" si="44"/>
        <v>438364</v>
      </c>
      <c r="H90" s="2">
        <f>H92+H93+H94+H95+H96+H97+H99</f>
        <v>438364</v>
      </c>
      <c r="I90" s="2">
        <f>I92+I93+I94+I95+I96+I97+I99</f>
        <v>0</v>
      </c>
    </row>
    <row r="91" spans="1:9" ht="18.75" x14ac:dyDescent="0.25">
      <c r="A91" s="110" t="s">
        <v>6</v>
      </c>
      <c r="B91" s="114"/>
      <c r="C91" s="114"/>
      <c r="D91" s="5"/>
      <c r="E91" s="2"/>
      <c r="F91" s="2"/>
      <c r="G91" s="5"/>
      <c r="H91" s="2"/>
      <c r="I91" s="2"/>
    </row>
    <row r="92" spans="1:9" ht="131.25" x14ac:dyDescent="0.25">
      <c r="A92" s="110" t="s">
        <v>37</v>
      </c>
      <c r="B92" s="114">
        <v>244</v>
      </c>
      <c r="C92" s="114">
        <v>341</v>
      </c>
      <c r="D92" s="5">
        <f t="shared" si="35"/>
        <v>10000</v>
      </c>
      <c r="E92" s="2">
        <v>10000</v>
      </c>
      <c r="F92" s="2"/>
      <c r="G92" s="5">
        <f t="shared" ref="G92:G100" si="45">H92+I92</f>
        <v>10000</v>
      </c>
      <c r="H92" s="2">
        <v>10000</v>
      </c>
      <c r="I92" s="2"/>
    </row>
    <row r="93" spans="1:9" ht="56.25" x14ac:dyDescent="0.25">
      <c r="A93" s="110" t="s">
        <v>38</v>
      </c>
      <c r="B93" s="114">
        <v>244</v>
      </c>
      <c r="C93" s="114">
        <v>342</v>
      </c>
      <c r="D93" s="5">
        <f t="shared" si="35"/>
        <v>0</v>
      </c>
      <c r="E93" s="2"/>
      <c r="F93" s="2"/>
      <c r="G93" s="5">
        <f t="shared" si="45"/>
        <v>0</v>
      </c>
      <c r="H93" s="2"/>
      <c r="I93" s="2"/>
    </row>
    <row r="94" spans="1:9" ht="75" x14ac:dyDescent="0.25">
      <c r="A94" s="110" t="s">
        <v>39</v>
      </c>
      <c r="B94" s="114">
        <v>244</v>
      </c>
      <c r="C94" s="114">
        <v>343</v>
      </c>
      <c r="D94" s="5">
        <f t="shared" si="35"/>
        <v>0</v>
      </c>
      <c r="E94" s="2"/>
      <c r="F94" s="2"/>
      <c r="G94" s="5">
        <f t="shared" si="45"/>
        <v>0</v>
      </c>
      <c r="H94" s="2"/>
      <c r="I94" s="2"/>
    </row>
    <row r="95" spans="1:9" ht="75" x14ac:dyDescent="0.25">
      <c r="A95" s="110" t="s">
        <v>40</v>
      </c>
      <c r="B95" s="114">
        <v>244</v>
      </c>
      <c r="C95" s="114">
        <v>344</v>
      </c>
      <c r="D95" s="5">
        <f t="shared" si="35"/>
        <v>20000</v>
      </c>
      <c r="E95" s="2">
        <v>20000</v>
      </c>
      <c r="F95" s="2"/>
      <c r="G95" s="5">
        <f t="shared" si="45"/>
        <v>20000</v>
      </c>
      <c r="H95" s="2">
        <v>20000</v>
      </c>
      <c r="I95" s="2"/>
    </row>
    <row r="96" spans="1:9" ht="56.25" x14ac:dyDescent="0.25">
      <c r="A96" s="110" t="s">
        <v>41</v>
      </c>
      <c r="B96" s="114">
        <v>244</v>
      </c>
      <c r="C96" s="114">
        <v>345</v>
      </c>
      <c r="D96" s="5">
        <f t="shared" si="35"/>
        <v>10000</v>
      </c>
      <c r="E96" s="2">
        <v>10000</v>
      </c>
      <c r="F96" s="2"/>
      <c r="G96" s="5">
        <f t="shared" si="45"/>
        <v>10000</v>
      </c>
      <c r="H96" s="2">
        <v>10000</v>
      </c>
      <c r="I96" s="2"/>
    </row>
    <row r="97" spans="1:9" ht="75" x14ac:dyDescent="0.25">
      <c r="A97" s="110" t="s">
        <v>42</v>
      </c>
      <c r="B97" s="114">
        <v>244</v>
      </c>
      <c r="C97" s="114">
        <v>346</v>
      </c>
      <c r="D97" s="5">
        <f t="shared" si="35"/>
        <v>398364</v>
      </c>
      <c r="E97" s="2">
        <v>398364</v>
      </c>
      <c r="F97" s="2"/>
      <c r="G97" s="5">
        <f t="shared" si="45"/>
        <v>398364</v>
      </c>
      <c r="H97" s="2">
        <v>398364</v>
      </c>
      <c r="I97" s="2"/>
    </row>
    <row r="98" spans="1:9" ht="112.5" customHeight="1" x14ac:dyDescent="0.25">
      <c r="A98" s="151" t="s">
        <v>356</v>
      </c>
      <c r="B98" s="152">
        <v>244</v>
      </c>
      <c r="C98" s="152">
        <v>347</v>
      </c>
      <c r="D98" s="5">
        <v>0</v>
      </c>
      <c r="E98" s="2"/>
      <c r="F98" s="2"/>
      <c r="G98" s="5">
        <v>0</v>
      </c>
      <c r="H98" s="2"/>
      <c r="I98" s="2"/>
    </row>
    <row r="99" spans="1:9" ht="112.5" x14ac:dyDescent="0.25">
      <c r="A99" s="110" t="s">
        <v>43</v>
      </c>
      <c r="B99" s="114">
        <v>244</v>
      </c>
      <c r="C99" s="114">
        <v>349</v>
      </c>
      <c r="D99" s="5">
        <f t="shared" si="35"/>
        <v>0</v>
      </c>
      <c r="E99" s="2"/>
      <c r="F99" s="2"/>
      <c r="G99" s="5">
        <f t="shared" si="45"/>
        <v>0</v>
      </c>
      <c r="H99" s="2"/>
      <c r="I99" s="2"/>
    </row>
    <row r="100" spans="1:9" ht="56.25" x14ac:dyDescent="0.25">
      <c r="A100" s="110" t="s">
        <v>67</v>
      </c>
      <c r="B100" s="114" t="s">
        <v>5</v>
      </c>
      <c r="C100" s="114" t="s">
        <v>5</v>
      </c>
      <c r="D100" s="5">
        <f t="shared" si="35"/>
        <v>0</v>
      </c>
      <c r="E100" s="2">
        <f t="shared" ref="E100" si="46">E102+E103+E104</f>
        <v>0</v>
      </c>
      <c r="F100" s="2">
        <f t="shared" ref="F100" si="47">F102+F103+F104</f>
        <v>0</v>
      </c>
      <c r="G100" s="5">
        <f t="shared" si="45"/>
        <v>0</v>
      </c>
      <c r="H100" s="2">
        <f t="shared" ref="H100" si="48">H102+H103+H104</f>
        <v>0</v>
      </c>
      <c r="I100" s="2">
        <f t="shared" ref="I100" si="49">I102+I103+I104</f>
        <v>0</v>
      </c>
    </row>
    <row r="101" spans="1:9" ht="18.75" x14ac:dyDescent="0.25">
      <c r="A101" s="110" t="s">
        <v>6</v>
      </c>
      <c r="B101" s="114"/>
      <c r="C101" s="114"/>
      <c r="D101" s="5"/>
      <c r="E101" s="2"/>
      <c r="F101" s="2"/>
      <c r="G101" s="5"/>
      <c r="H101" s="2"/>
      <c r="I101" s="2"/>
    </row>
    <row r="102" spans="1:9" ht="18.75" x14ac:dyDescent="0.25">
      <c r="A102" s="110" t="s">
        <v>193</v>
      </c>
      <c r="B102" s="114">
        <v>180</v>
      </c>
      <c r="C102" s="114" t="s">
        <v>5</v>
      </c>
      <c r="D102" s="5">
        <f t="shared" si="35"/>
        <v>0</v>
      </c>
      <c r="E102" s="2"/>
      <c r="F102" s="2"/>
      <c r="G102" s="5">
        <f t="shared" ref="G102:G104" si="50">H102+I102</f>
        <v>0</v>
      </c>
      <c r="H102" s="2"/>
      <c r="I102" s="2"/>
    </row>
    <row r="103" spans="1:9" ht="56.25" x14ac:dyDescent="0.25">
      <c r="A103" s="110" t="s">
        <v>194</v>
      </c>
      <c r="B103" s="114">
        <v>180</v>
      </c>
      <c r="C103" s="114" t="s">
        <v>5</v>
      </c>
      <c r="D103" s="5">
        <f t="shared" si="35"/>
        <v>0</v>
      </c>
      <c r="E103" s="2"/>
      <c r="F103" s="2"/>
      <c r="G103" s="5">
        <f t="shared" si="50"/>
        <v>0</v>
      </c>
      <c r="H103" s="2"/>
      <c r="I103" s="2"/>
    </row>
    <row r="104" spans="1:9" ht="57" thickBot="1" x14ac:dyDescent="0.3">
      <c r="A104" s="32" t="s">
        <v>195</v>
      </c>
      <c r="B104" s="33">
        <v>180</v>
      </c>
      <c r="C104" s="33" t="s">
        <v>5</v>
      </c>
      <c r="D104" s="34">
        <f t="shared" si="35"/>
        <v>0</v>
      </c>
      <c r="E104" s="35"/>
      <c r="F104" s="35"/>
      <c r="G104" s="34">
        <f t="shared" si="50"/>
        <v>0</v>
      </c>
      <c r="H104" s="35"/>
      <c r="I104" s="35"/>
    </row>
    <row r="105" spans="1:9" ht="18.75" x14ac:dyDescent="0.3">
      <c r="A105" s="29"/>
      <c r="B105" s="10"/>
      <c r="C105" s="10"/>
      <c r="D105" s="10"/>
      <c r="E105" s="10"/>
      <c r="F105" s="10"/>
    </row>
    <row r="106" spans="1:9" ht="18.75" x14ac:dyDescent="0.3">
      <c r="A106" s="29"/>
      <c r="B106" s="10"/>
      <c r="C106" s="10"/>
      <c r="D106" s="10"/>
      <c r="E106" s="10"/>
      <c r="F106" s="10"/>
    </row>
    <row r="107" spans="1:9" ht="37.5" x14ac:dyDescent="0.3">
      <c r="A107" s="29" t="s">
        <v>52</v>
      </c>
      <c r="B107" s="162"/>
      <c r="C107" s="162"/>
      <c r="D107" s="10"/>
      <c r="E107" s="162" t="s">
        <v>294</v>
      </c>
      <c r="F107" s="162"/>
    </row>
    <row r="108" spans="1:9" ht="18.75" x14ac:dyDescent="0.3">
      <c r="A108" s="29"/>
      <c r="B108" s="161" t="s">
        <v>53</v>
      </c>
      <c r="C108" s="161"/>
      <c r="D108" s="10"/>
      <c r="E108" s="161" t="s">
        <v>54</v>
      </c>
      <c r="F108" s="161"/>
    </row>
    <row r="109" spans="1:9" ht="18.75" x14ac:dyDescent="0.3">
      <c r="A109" s="29"/>
      <c r="B109" s="10"/>
      <c r="C109" s="10"/>
      <c r="D109" s="10"/>
      <c r="E109" s="10"/>
      <c r="F109" s="10"/>
    </row>
    <row r="110" spans="1:9" ht="37.5" x14ac:dyDescent="0.3">
      <c r="A110" s="29" t="s">
        <v>55</v>
      </c>
      <c r="B110" s="162"/>
      <c r="C110" s="162"/>
      <c r="D110" s="10"/>
      <c r="E110" s="162" t="s">
        <v>295</v>
      </c>
      <c r="F110" s="162"/>
    </row>
    <row r="111" spans="1:9" ht="18.75" x14ac:dyDescent="0.3">
      <c r="A111" s="29"/>
      <c r="B111" s="161" t="s">
        <v>53</v>
      </c>
      <c r="C111" s="161"/>
      <c r="D111" s="10"/>
      <c r="E111" s="161" t="s">
        <v>54</v>
      </c>
      <c r="F111" s="161"/>
    </row>
    <row r="112" spans="1:9" ht="18.75" x14ac:dyDescent="0.3">
      <c r="A112" s="29"/>
      <c r="B112" s="111"/>
      <c r="C112" s="111"/>
      <c r="D112" s="10"/>
      <c r="E112" s="111"/>
      <c r="F112" s="111"/>
    </row>
    <row r="113" spans="1:16" ht="18.75" x14ac:dyDescent="0.3">
      <c r="A113" s="29" t="s">
        <v>56</v>
      </c>
      <c r="B113" s="162"/>
      <c r="C113" s="162"/>
      <c r="D113" s="10"/>
      <c r="E113" s="162" t="s">
        <v>296</v>
      </c>
      <c r="F113" s="162"/>
    </row>
    <row r="114" spans="1:16" ht="18.75" x14ac:dyDescent="0.3">
      <c r="A114" s="29"/>
      <c r="B114" s="161" t="s">
        <v>53</v>
      </c>
      <c r="C114" s="161"/>
      <c r="D114" s="10"/>
      <c r="E114" s="161" t="s">
        <v>54</v>
      </c>
      <c r="F114" s="161"/>
    </row>
    <row r="115" spans="1:16" ht="18.75" x14ac:dyDescent="0.3">
      <c r="A115" s="29" t="s">
        <v>57</v>
      </c>
      <c r="B115" s="10"/>
      <c r="C115" s="10"/>
      <c r="D115" s="10"/>
      <c r="E115" s="10"/>
      <c r="F115" s="10"/>
    </row>
    <row r="116" spans="1:16" ht="18.75" x14ac:dyDescent="0.3">
      <c r="A116" s="160" t="s">
        <v>44</v>
      </c>
      <c r="B116" s="160"/>
      <c r="C116" s="10"/>
      <c r="D116" s="10"/>
      <c r="E116" s="10"/>
      <c r="F116" s="10"/>
    </row>
    <row r="117" spans="1:16" ht="18.75" x14ac:dyDescent="0.25">
      <c r="A117" s="254" t="s">
        <v>191</v>
      </c>
      <c r="B117" s="254"/>
      <c r="C117" s="254"/>
      <c r="D117" s="254"/>
      <c r="E117" s="254"/>
      <c r="F117" s="254"/>
      <c r="G117" s="254"/>
      <c r="H117" s="254"/>
      <c r="I117" s="254"/>
      <c r="K117" s="253" t="s">
        <v>232</v>
      </c>
      <c r="L117" s="253"/>
      <c r="M117" s="253"/>
      <c r="N117" s="253" t="s">
        <v>233</v>
      </c>
      <c r="O117" s="253"/>
      <c r="P117" s="253"/>
    </row>
    <row r="118" spans="1:16" ht="45" x14ac:dyDescent="0.25">
      <c r="A118" s="54" t="s">
        <v>235</v>
      </c>
      <c r="B118" s="58" t="s">
        <v>5</v>
      </c>
      <c r="C118" s="58" t="s">
        <v>5</v>
      </c>
      <c r="D118" s="5">
        <f t="shared" ref="D118:D119" si="51">E118+F118</f>
        <v>0</v>
      </c>
      <c r="E118" s="2"/>
      <c r="F118" s="4"/>
      <c r="G118" s="5">
        <f t="shared" ref="G118:G119" si="52">H118+I118</f>
        <v>0</v>
      </c>
      <c r="H118" s="2"/>
      <c r="I118" s="4"/>
      <c r="J118" s="36"/>
      <c r="K118" s="66" t="s">
        <v>229</v>
      </c>
      <c r="L118" s="66" t="s">
        <v>230</v>
      </c>
      <c r="M118" s="66" t="s">
        <v>231</v>
      </c>
      <c r="N118" s="66" t="s">
        <v>229</v>
      </c>
      <c r="O118" s="66" t="s">
        <v>230</v>
      </c>
      <c r="P118" s="66" t="s">
        <v>231</v>
      </c>
    </row>
    <row r="119" spans="1:16" ht="18.75" x14ac:dyDescent="0.25">
      <c r="A119" s="54" t="s">
        <v>7</v>
      </c>
      <c r="B119" s="58" t="s">
        <v>5</v>
      </c>
      <c r="C119" s="58">
        <v>900</v>
      </c>
      <c r="D119" s="5">
        <f t="shared" si="51"/>
        <v>1456390</v>
      </c>
      <c r="E119" s="2">
        <f>E122+E150+E164+E192</f>
        <v>1456390</v>
      </c>
      <c r="F119" s="2">
        <f>F122+F150</f>
        <v>0</v>
      </c>
      <c r="G119" s="5">
        <f t="shared" si="52"/>
        <v>1456390</v>
      </c>
      <c r="H119" s="2">
        <f>H122+H150+H164+H192</f>
        <v>1456390</v>
      </c>
      <c r="I119" s="2">
        <f>I122+I150</f>
        <v>0</v>
      </c>
      <c r="J119" s="36"/>
      <c r="K119" s="67">
        <f>E31+E32+E33+E35+E41+E55+E56+E57+E63+E65+E66+E67+E71+E72+E73+E74+E75+E76+E79+E80+E81+E82+E85</f>
        <v>1043610</v>
      </c>
      <c r="L119" s="67">
        <f>K119+D119</f>
        <v>2500000</v>
      </c>
      <c r="M119" s="67">
        <f>L119-E25</f>
        <v>0</v>
      </c>
      <c r="N119" s="67">
        <f>H31+H32+H33+H35+H41+H55+H56+H57+H63+H65+H66+H67+H71+H72+H73+H74+H75+H76+H79+H80+H81+H82+H85</f>
        <v>1043610</v>
      </c>
      <c r="O119" s="67">
        <f>N119+G119</f>
        <v>2500000</v>
      </c>
      <c r="P119" s="67">
        <f>O119-H25</f>
        <v>0</v>
      </c>
    </row>
    <row r="120" spans="1:16" ht="18.75" x14ac:dyDescent="0.25">
      <c r="A120" s="54" t="s">
        <v>6</v>
      </c>
      <c r="B120" s="58"/>
      <c r="C120" s="58"/>
      <c r="D120" s="5"/>
      <c r="E120" s="2"/>
      <c r="F120" s="4"/>
      <c r="G120" s="5"/>
      <c r="H120" s="2"/>
      <c r="I120" s="4"/>
      <c r="J120" s="36"/>
      <c r="K120" s="36"/>
      <c r="L120" s="36"/>
    </row>
    <row r="121" spans="1:16" ht="17.45" customHeight="1" x14ac:dyDescent="0.25">
      <c r="A121" s="255" t="s">
        <v>199</v>
      </c>
      <c r="B121" s="256"/>
      <c r="C121" s="256"/>
      <c r="D121" s="256"/>
      <c r="E121" s="256"/>
      <c r="F121" s="256"/>
      <c r="G121" s="256"/>
      <c r="H121" s="256"/>
      <c r="I121" s="256"/>
      <c r="J121" s="71"/>
      <c r="K121" s="71"/>
      <c r="L121" s="71"/>
    </row>
    <row r="122" spans="1:16" ht="18.75" x14ac:dyDescent="0.25">
      <c r="A122" s="54" t="s">
        <v>8</v>
      </c>
      <c r="B122" s="58" t="s">
        <v>5</v>
      </c>
      <c r="C122" s="58">
        <v>200</v>
      </c>
      <c r="D122" s="5">
        <f t="shared" ref="D122:D154" si="53">E122+F122</f>
        <v>0</v>
      </c>
      <c r="E122" s="2">
        <f>E124+E127+E146</f>
        <v>0</v>
      </c>
      <c r="F122" s="2">
        <f>F124+F127+F146</f>
        <v>0</v>
      </c>
      <c r="G122" s="5">
        <f t="shared" ref="G122" si="54">H122+I122</f>
        <v>0</v>
      </c>
      <c r="H122" s="2">
        <f>H124+H127+H146</f>
        <v>0</v>
      </c>
      <c r="I122" s="2">
        <f>I124+I127+I146</f>
        <v>0</v>
      </c>
      <c r="J122" s="36"/>
      <c r="K122" s="36"/>
      <c r="L122" s="36"/>
    </row>
    <row r="123" spans="1:16" ht="18.75" x14ac:dyDescent="0.25">
      <c r="A123" s="54" t="s">
        <v>9</v>
      </c>
      <c r="B123" s="58"/>
      <c r="C123" s="58"/>
      <c r="D123" s="5"/>
      <c r="E123" s="2"/>
      <c r="F123" s="2"/>
      <c r="G123" s="5"/>
      <c r="H123" s="2"/>
      <c r="I123" s="2"/>
      <c r="J123" s="36"/>
      <c r="K123" s="36"/>
      <c r="L123" s="36"/>
    </row>
    <row r="124" spans="1:16" ht="75" x14ac:dyDescent="0.25">
      <c r="A124" s="54" t="s">
        <v>10</v>
      </c>
      <c r="B124" s="58" t="s">
        <v>5</v>
      </c>
      <c r="C124" s="58">
        <v>210</v>
      </c>
      <c r="D124" s="5">
        <f t="shared" si="53"/>
        <v>0</v>
      </c>
      <c r="E124" s="2">
        <f>E126</f>
        <v>0</v>
      </c>
      <c r="F124" s="2">
        <f>F126</f>
        <v>0</v>
      </c>
      <c r="G124" s="5">
        <f t="shared" ref="G124" si="55">H124+I124</f>
        <v>0</v>
      </c>
      <c r="H124" s="2">
        <f>H126</f>
        <v>0</v>
      </c>
      <c r="I124" s="2">
        <f>I126</f>
        <v>0</v>
      </c>
      <c r="J124" s="36"/>
      <c r="K124" s="36"/>
      <c r="L124" s="36"/>
    </row>
    <row r="125" spans="1:16" ht="18.75" x14ac:dyDescent="0.25">
      <c r="A125" s="54" t="s">
        <v>9</v>
      </c>
      <c r="B125" s="58"/>
      <c r="C125" s="58"/>
      <c r="D125" s="5"/>
      <c r="E125" s="2"/>
      <c r="F125" s="2"/>
      <c r="G125" s="5"/>
      <c r="H125" s="2"/>
      <c r="I125" s="2"/>
      <c r="J125" s="36"/>
      <c r="K125" s="36"/>
      <c r="L125" s="36"/>
    </row>
    <row r="126" spans="1:16" ht="93.75" x14ac:dyDescent="0.25">
      <c r="A126" s="54" t="s">
        <v>200</v>
      </c>
      <c r="B126" s="58">
        <v>244</v>
      </c>
      <c r="C126" s="58">
        <v>214</v>
      </c>
      <c r="D126" s="5">
        <f>E126+F126</f>
        <v>0</v>
      </c>
      <c r="E126" s="2"/>
      <c r="F126" s="2"/>
      <c r="G126" s="5">
        <f>H126+I126</f>
        <v>0</v>
      </c>
      <c r="H126" s="2"/>
      <c r="I126" s="2"/>
      <c r="J126" s="36"/>
      <c r="K126" s="36"/>
      <c r="L126" s="36"/>
    </row>
    <row r="127" spans="1:16" ht="37.5" x14ac:dyDescent="0.25">
      <c r="A127" s="54" t="s">
        <v>14</v>
      </c>
      <c r="B127" s="58" t="s">
        <v>5</v>
      </c>
      <c r="C127" s="58">
        <v>220</v>
      </c>
      <c r="D127" s="5">
        <f t="shared" si="53"/>
        <v>0</v>
      </c>
      <c r="E127" s="2">
        <f>E129+E130+E131+E138+E139+E142+E145</f>
        <v>0</v>
      </c>
      <c r="F127" s="2">
        <f>F129+F130+F131+F138+F139+F142+F145</f>
        <v>0</v>
      </c>
      <c r="G127" s="5">
        <f t="shared" ref="G127" si="56">H127+I127</f>
        <v>0</v>
      </c>
      <c r="H127" s="2">
        <f>H129+H130+H131+H138+H139+H142+H145</f>
        <v>0</v>
      </c>
      <c r="I127" s="2">
        <f>I129+I130+I131+I138+I139+I142+I145</f>
        <v>0</v>
      </c>
      <c r="J127" s="36"/>
      <c r="K127" s="36"/>
      <c r="L127" s="36"/>
    </row>
    <row r="128" spans="1:16" ht="18.75" x14ac:dyDescent="0.25">
      <c r="A128" s="54" t="s">
        <v>9</v>
      </c>
      <c r="B128" s="58"/>
      <c r="C128" s="58"/>
      <c r="D128" s="5"/>
      <c r="E128" s="2"/>
      <c r="F128" s="2"/>
      <c r="G128" s="5"/>
      <c r="H128" s="2"/>
      <c r="I128" s="2"/>
      <c r="J128" s="36"/>
      <c r="K128" s="36"/>
      <c r="L128" s="36"/>
    </row>
    <row r="129" spans="1:12" ht="18.75" x14ac:dyDescent="0.25">
      <c r="A129" s="54" t="s">
        <v>15</v>
      </c>
      <c r="B129" s="58">
        <v>244</v>
      </c>
      <c r="C129" s="58">
        <v>221</v>
      </c>
      <c r="D129" s="5">
        <f t="shared" si="53"/>
        <v>0</v>
      </c>
      <c r="E129" s="2"/>
      <c r="F129" s="2"/>
      <c r="G129" s="5">
        <f t="shared" ref="G129:G131" si="57">H129+I129</f>
        <v>0</v>
      </c>
      <c r="H129" s="2"/>
      <c r="I129" s="2"/>
      <c r="J129" s="36"/>
      <c r="K129" s="36"/>
      <c r="L129" s="36"/>
    </row>
    <row r="130" spans="1:12" ht="37.5" x14ac:dyDescent="0.25">
      <c r="A130" s="54" t="s">
        <v>16</v>
      </c>
      <c r="B130" s="58">
        <v>244</v>
      </c>
      <c r="C130" s="58">
        <v>222</v>
      </c>
      <c r="D130" s="5">
        <f t="shared" si="53"/>
        <v>0</v>
      </c>
      <c r="E130" s="2"/>
      <c r="F130" s="2"/>
      <c r="G130" s="5">
        <f t="shared" si="57"/>
        <v>0</v>
      </c>
      <c r="H130" s="2"/>
      <c r="I130" s="2"/>
      <c r="J130" s="36"/>
      <c r="K130" s="36"/>
      <c r="L130" s="36"/>
    </row>
    <row r="131" spans="1:12" ht="37.5" x14ac:dyDescent="0.25">
      <c r="A131" s="54" t="s">
        <v>17</v>
      </c>
      <c r="B131" s="58" t="s">
        <v>5</v>
      </c>
      <c r="C131" s="58">
        <v>223</v>
      </c>
      <c r="D131" s="5">
        <f t="shared" si="53"/>
        <v>0</v>
      </c>
      <c r="E131" s="2">
        <f t="shared" ref="E131:F131" si="58">E133+E134+E135+E136+E137</f>
        <v>0</v>
      </c>
      <c r="F131" s="2">
        <f t="shared" si="58"/>
        <v>0</v>
      </c>
      <c r="G131" s="5">
        <f t="shared" si="57"/>
        <v>0</v>
      </c>
      <c r="H131" s="2">
        <f t="shared" ref="H131:I131" si="59">H133+H134+H135+H136+H137</f>
        <v>0</v>
      </c>
      <c r="I131" s="2">
        <f t="shared" si="59"/>
        <v>0</v>
      </c>
      <c r="J131" s="36"/>
      <c r="K131" s="36"/>
      <c r="L131" s="36"/>
    </row>
    <row r="132" spans="1:12" ht="18.75" x14ac:dyDescent="0.25">
      <c r="A132" s="54" t="s">
        <v>6</v>
      </c>
      <c r="B132" s="58"/>
      <c r="C132" s="58"/>
      <c r="D132" s="5"/>
      <c r="E132" s="2"/>
      <c r="F132" s="2"/>
      <c r="G132" s="5"/>
      <c r="H132" s="2"/>
      <c r="I132" s="2"/>
      <c r="J132" s="36"/>
      <c r="K132" s="36"/>
      <c r="L132" s="36"/>
    </row>
    <row r="133" spans="1:12" ht="56.25" x14ac:dyDescent="0.25">
      <c r="A133" s="54" t="s">
        <v>18</v>
      </c>
      <c r="B133" s="58">
        <v>244</v>
      </c>
      <c r="C133" s="58">
        <v>223</v>
      </c>
      <c r="D133" s="5">
        <f t="shared" si="53"/>
        <v>0</v>
      </c>
      <c r="E133" s="2"/>
      <c r="F133" s="2"/>
      <c r="G133" s="5">
        <f t="shared" ref="G133:G138" si="60">H133+I133</f>
        <v>0</v>
      </c>
      <c r="H133" s="2"/>
      <c r="I133" s="2"/>
      <c r="J133" s="36"/>
      <c r="K133" s="36"/>
      <c r="L133" s="36"/>
    </row>
    <row r="134" spans="1:12" ht="37.5" x14ac:dyDescent="0.25">
      <c r="A134" s="54" t="s">
        <v>19</v>
      </c>
      <c r="B134" s="58">
        <v>244</v>
      </c>
      <c r="C134" s="58">
        <v>223</v>
      </c>
      <c r="D134" s="5">
        <f t="shared" si="53"/>
        <v>0</v>
      </c>
      <c r="E134" s="2"/>
      <c r="F134" s="2"/>
      <c r="G134" s="5">
        <f t="shared" si="60"/>
        <v>0</v>
      </c>
      <c r="H134" s="2"/>
      <c r="I134" s="2"/>
      <c r="J134" s="36"/>
      <c r="K134" s="36"/>
      <c r="L134" s="36"/>
    </row>
    <row r="135" spans="1:12" ht="75" x14ac:dyDescent="0.25">
      <c r="A135" s="54" t="s">
        <v>20</v>
      </c>
      <c r="B135" s="58">
        <v>244</v>
      </c>
      <c r="C135" s="58">
        <v>223</v>
      </c>
      <c r="D135" s="5">
        <f t="shared" si="53"/>
        <v>0</v>
      </c>
      <c r="E135" s="2"/>
      <c r="F135" s="2"/>
      <c r="G135" s="5">
        <f t="shared" si="60"/>
        <v>0</v>
      </c>
      <c r="H135" s="2"/>
      <c r="I135" s="2"/>
      <c r="J135" s="36"/>
      <c r="K135" s="36"/>
      <c r="L135" s="36"/>
    </row>
    <row r="136" spans="1:12" ht="75" x14ac:dyDescent="0.25">
      <c r="A136" s="54" t="s">
        <v>21</v>
      </c>
      <c r="B136" s="58">
        <v>244</v>
      </c>
      <c r="C136" s="58">
        <v>223</v>
      </c>
      <c r="D136" s="5">
        <f t="shared" si="53"/>
        <v>0</v>
      </c>
      <c r="E136" s="2"/>
      <c r="F136" s="2"/>
      <c r="G136" s="5">
        <f t="shared" si="60"/>
        <v>0</v>
      </c>
      <c r="H136" s="2"/>
      <c r="I136" s="2"/>
      <c r="J136" s="36"/>
      <c r="K136" s="36"/>
      <c r="L136" s="36"/>
    </row>
    <row r="137" spans="1:12" ht="56.25" x14ac:dyDescent="0.25">
      <c r="A137" s="54" t="s">
        <v>22</v>
      </c>
      <c r="B137" s="58">
        <v>244</v>
      </c>
      <c r="C137" s="58">
        <v>223</v>
      </c>
      <c r="D137" s="5">
        <f t="shared" si="53"/>
        <v>0</v>
      </c>
      <c r="E137" s="2"/>
      <c r="F137" s="2"/>
      <c r="G137" s="5">
        <f t="shared" si="60"/>
        <v>0</v>
      </c>
      <c r="H137" s="2"/>
      <c r="I137" s="2"/>
      <c r="J137" s="36"/>
      <c r="K137" s="36"/>
      <c r="L137" s="36"/>
    </row>
    <row r="138" spans="1:12" ht="168.75" x14ac:dyDescent="0.25">
      <c r="A138" s="54" t="s">
        <v>23</v>
      </c>
      <c r="B138" s="58">
        <v>244</v>
      </c>
      <c r="C138" s="58">
        <v>224</v>
      </c>
      <c r="D138" s="5">
        <f t="shared" si="53"/>
        <v>0</v>
      </c>
      <c r="E138" s="2"/>
      <c r="F138" s="2"/>
      <c r="G138" s="5">
        <f t="shared" si="60"/>
        <v>0</v>
      </c>
      <c r="H138" s="2"/>
      <c r="I138" s="2"/>
      <c r="J138" s="36"/>
      <c r="K138" s="36"/>
      <c r="L138" s="36"/>
    </row>
    <row r="139" spans="1:12" ht="56.25" x14ac:dyDescent="0.25">
      <c r="A139" s="54" t="s">
        <v>24</v>
      </c>
      <c r="B139" s="58" t="s">
        <v>5</v>
      </c>
      <c r="C139" s="58">
        <v>225</v>
      </c>
      <c r="D139" s="2">
        <f t="shared" ref="D139:G139" si="61">D140+D141</f>
        <v>0</v>
      </c>
      <c r="E139" s="2">
        <f>E140+E141</f>
        <v>0</v>
      </c>
      <c r="F139" s="2">
        <f t="shared" si="61"/>
        <v>0</v>
      </c>
      <c r="G139" s="2">
        <f t="shared" si="61"/>
        <v>0</v>
      </c>
      <c r="H139" s="2">
        <f>H140+H141</f>
        <v>0</v>
      </c>
      <c r="I139" s="2">
        <f t="shared" ref="I139" si="62">I140+I141</f>
        <v>0</v>
      </c>
      <c r="J139" s="36"/>
      <c r="K139" s="36"/>
      <c r="L139" s="36"/>
    </row>
    <row r="140" spans="1:12" ht="18.75" x14ac:dyDescent="0.25">
      <c r="A140" s="159" t="s">
        <v>6</v>
      </c>
      <c r="B140" s="58">
        <v>243</v>
      </c>
      <c r="C140" s="58">
        <v>225</v>
      </c>
      <c r="D140" s="5">
        <f t="shared" si="53"/>
        <v>0</v>
      </c>
      <c r="E140" s="2"/>
      <c r="F140" s="2"/>
      <c r="G140" s="5">
        <f t="shared" ref="G140:G150" si="63">H140+I140</f>
        <v>0</v>
      </c>
      <c r="H140" s="2"/>
      <c r="I140" s="2"/>
      <c r="J140" s="36"/>
      <c r="K140" s="36"/>
      <c r="L140" s="36"/>
    </row>
    <row r="141" spans="1:12" ht="18.75" x14ac:dyDescent="0.25">
      <c r="A141" s="159"/>
      <c r="B141" s="58">
        <v>244</v>
      </c>
      <c r="C141" s="58">
        <v>225</v>
      </c>
      <c r="D141" s="5">
        <f t="shared" si="53"/>
        <v>0</v>
      </c>
      <c r="E141" s="2"/>
      <c r="F141" s="2"/>
      <c r="G141" s="5">
        <f t="shared" si="63"/>
        <v>0</v>
      </c>
      <c r="H141" s="2"/>
      <c r="I141" s="2"/>
      <c r="J141" s="36"/>
      <c r="K141" s="36"/>
      <c r="L141" s="36"/>
    </row>
    <row r="142" spans="1:12" ht="37.5" x14ac:dyDescent="0.25">
      <c r="A142" s="54" t="s">
        <v>58</v>
      </c>
      <c r="B142" s="58" t="s">
        <v>5</v>
      </c>
      <c r="C142" s="58">
        <v>226</v>
      </c>
      <c r="D142" s="5">
        <f t="shared" si="53"/>
        <v>0</v>
      </c>
      <c r="E142" s="2">
        <f>E143+E144</f>
        <v>0</v>
      </c>
      <c r="F142" s="2">
        <f>F143+F144</f>
        <v>0</v>
      </c>
      <c r="G142" s="5">
        <f t="shared" si="63"/>
        <v>0</v>
      </c>
      <c r="H142" s="2">
        <f>H143+H144</f>
        <v>0</v>
      </c>
      <c r="I142" s="2">
        <f>I143+I144</f>
        <v>0</v>
      </c>
      <c r="J142" s="36"/>
      <c r="K142" s="36"/>
      <c r="L142" s="36"/>
    </row>
    <row r="143" spans="1:12" ht="18.75" x14ac:dyDescent="0.25">
      <c r="A143" s="159" t="s">
        <v>6</v>
      </c>
      <c r="B143" s="58">
        <v>243</v>
      </c>
      <c r="C143" s="58">
        <v>226</v>
      </c>
      <c r="D143" s="5">
        <f t="shared" si="53"/>
        <v>0</v>
      </c>
      <c r="E143" s="2"/>
      <c r="F143" s="2"/>
      <c r="G143" s="5">
        <f t="shared" si="63"/>
        <v>0</v>
      </c>
      <c r="H143" s="2"/>
      <c r="I143" s="2"/>
      <c r="J143" s="36"/>
      <c r="K143" s="36"/>
      <c r="L143" s="36"/>
    </row>
    <row r="144" spans="1:12" ht="18.75" x14ac:dyDescent="0.25">
      <c r="A144" s="159"/>
      <c r="B144" s="58">
        <v>244</v>
      </c>
      <c r="C144" s="58">
        <v>226</v>
      </c>
      <c r="D144" s="5">
        <f t="shared" si="53"/>
        <v>0</v>
      </c>
      <c r="E144" s="2"/>
      <c r="F144" s="2"/>
      <c r="G144" s="5">
        <f t="shared" si="63"/>
        <v>0</v>
      </c>
      <c r="H144" s="2"/>
      <c r="I144" s="2"/>
      <c r="J144" s="36"/>
      <c r="K144" s="36"/>
      <c r="L144" s="36"/>
    </row>
    <row r="145" spans="1:12" ht="18.75" x14ac:dyDescent="0.25">
      <c r="A145" s="54" t="s">
        <v>25</v>
      </c>
      <c r="B145" s="58">
        <v>244</v>
      </c>
      <c r="C145" s="58">
        <v>227</v>
      </c>
      <c r="D145" s="5">
        <f t="shared" si="53"/>
        <v>0</v>
      </c>
      <c r="E145" s="2"/>
      <c r="F145" s="2"/>
      <c r="G145" s="5">
        <f t="shared" si="63"/>
        <v>0</v>
      </c>
      <c r="H145" s="2"/>
      <c r="I145" s="2"/>
      <c r="J145" s="36"/>
      <c r="K145" s="36"/>
      <c r="L145" s="36"/>
    </row>
    <row r="146" spans="1:12" ht="18.75" x14ac:dyDescent="0.25">
      <c r="A146" s="54" t="s">
        <v>30</v>
      </c>
      <c r="B146" s="58" t="s">
        <v>5</v>
      </c>
      <c r="C146" s="58">
        <v>290</v>
      </c>
      <c r="D146" s="5">
        <f t="shared" si="53"/>
        <v>0</v>
      </c>
      <c r="E146" s="2">
        <f>E148+E149</f>
        <v>0</v>
      </c>
      <c r="F146" s="2">
        <f>F148+F149</f>
        <v>0</v>
      </c>
      <c r="G146" s="5">
        <f t="shared" si="63"/>
        <v>0</v>
      </c>
      <c r="H146" s="2">
        <f>H148+H149</f>
        <v>0</v>
      </c>
      <c r="I146" s="2">
        <f>I148+I149</f>
        <v>0</v>
      </c>
      <c r="J146" s="36"/>
      <c r="K146" s="36"/>
      <c r="L146" s="36"/>
    </row>
    <row r="147" spans="1:12" ht="18.75" x14ac:dyDescent="0.25">
      <c r="A147" s="54" t="s">
        <v>9</v>
      </c>
      <c r="B147" s="58"/>
      <c r="C147" s="58"/>
      <c r="D147" s="5">
        <f t="shared" si="53"/>
        <v>0</v>
      </c>
      <c r="E147" s="2"/>
      <c r="F147" s="2"/>
      <c r="G147" s="5">
        <f t="shared" si="63"/>
        <v>0</v>
      </c>
      <c r="H147" s="2"/>
      <c r="I147" s="2"/>
      <c r="J147" s="36"/>
      <c r="K147" s="36"/>
      <c r="L147" s="36"/>
    </row>
    <row r="148" spans="1:12" ht="56.25" x14ac:dyDescent="0.25">
      <c r="A148" s="54" t="s">
        <v>34</v>
      </c>
      <c r="B148" s="58">
        <v>244</v>
      </c>
      <c r="C148" s="58">
        <v>296</v>
      </c>
      <c r="D148" s="5">
        <f t="shared" si="53"/>
        <v>0</v>
      </c>
      <c r="E148" s="2"/>
      <c r="F148" s="2"/>
      <c r="G148" s="5">
        <f t="shared" si="63"/>
        <v>0</v>
      </c>
      <c r="H148" s="2"/>
      <c r="I148" s="2"/>
      <c r="J148" s="36"/>
      <c r="K148" s="36"/>
      <c r="L148" s="36"/>
    </row>
    <row r="149" spans="1:12" ht="56.25" x14ac:dyDescent="0.25">
      <c r="A149" s="54" t="s">
        <v>35</v>
      </c>
      <c r="B149" s="58">
        <v>244</v>
      </c>
      <c r="C149" s="58">
        <v>297</v>
      </c>
      <c r="D149" s="5">
        <f t="shared" si="53"/>
        <v>0</v>
      </c>
      <c r="E149" s="2"/>
      <c r="F149" s="2"/>
      <c r="G149" s="5">
        <f t="shared" si="63"/>
        <v>0</v>
      </c>
      <c r="H149" s="2"/>
      <c r="I149" s="2"/>
      <c r="J149" s="36"/>
      <c r="K149" s="36"/>
      <c r="L149" s="36"/>
    </row>
    <row r="150" spans="1:12" ht="56.25" x14ac:dyDescent="0.25">
      <c r="A150" s="54" t="s">
        <v>59</v>
      </c>
      <c r="B150" s="58" t="s">
        <v>5</v>
      </c>
      <c r="C150" s="58">
        <v>300</v>
      </c>
      <c r="D150" s="5">
        <f t="shared" si="53"/>
        <v>0</v>
      </c>
      <c r="E150" s="2">
        <f>E152+E154+E153</f>
        <v>0</v>
      </c>
      <c r="F150" s="2">
        <f>F152+F154+F153</f>
        <v>0</v>
      </c>
      <c r="G150" s="5">
        <f t="shared" si="63"/>
        <v>0</v>
      </c>
      <c r="H150" s="2">
        <f>H152+H154+H153</f>
        <v>0</v>
      </c>
      <c r="I150" s="2">
        <f>I152+I154+I153</f>
        <v>0</v>
      </c>
      <c r="J150" s="36"/>
      <c r="K150" s="36"/>
      <c r="L150" s="36"/>
    </row>
    <row r="151" spans="1:12" ht="18.75" x14ac:dyDescent="0.25">
      <c r="A151" s="54" t="s">
        <v>9</v>
      </c>
      <c r="B151" s="58"/>
      <c r="C151" s="58"/>
      <c r="D151" s="5"/>
      <c r="E151" s="2"/>
      <c r="F151" s="2"/>
      <c r="G151" s="5"/>
      <c r="H151" s="2"/>
      <c r="I151" s="2"/>
      <c r="J151" s="36"/>
      <c r="K151" s="36"/>
      <c r="L151" s="36"/>
    </row>
    <row r="152" spans="1:12" ht="56.25" x14ac:dyDescent="0.25">
      <c r="A152" s="54" t="s">
        <v>36</v>
      </c>
      <c r="B152" s="58">
        <v>244</v>
      </c>
      <c r="C152" s="58">
        <v>310</v>
      </c>
      <c r="D152" s="5">
        <f t="shared" si="53"/>
        <v>0</v>
      </c>
      <c r="E152" s="2"/>
      <c r="F152" s="2"/>
      <c r="G152" s="5">
        <f t="shared" ref="G152:G154" si="64">H152+I152</f>
        <v>0</v>
      </c>
      <c r="H152" s="2"/>
      <c r="I152" s="2"/>
      <c r="J152" s="36"/>
      <c r="K152" s="36"/>
      <c r="L152" s="36"/>
    </row>
    <row r="153" spans="1:12" ht="75" x14ac:dyDescent="0.25">
      <c r="A153" s="54" t="s">
        <v>68</v>
      </c>
      <c r="B153" s="58">
        <v>244</v>
      </c>
      <c r="C153" s="58">
        <v>320</v>
      </c>
      <c r="D153" s="5">
        <f t="shared" si="53"/>
        <v>0</v>
      </c>
      <c r="E153" s="2"/>
      <c r="F153" s="2"/>
      <c r="G153" s="5">
        <f t="shared" si="64"/>
        <v>0</v>
      </c>
      <c r="H153" s="2"/>
      <c r="I153" s="2"/>
      <c r="J153" s="36"/>
      <c r="K153" s="36"/>
      <c r="L153" s="36"/>
    </row>
    <row r="154" spans="1:12" ht="75" x14ac:dyDescent="0.25">
      <c r="A154" s="54" t="s">
        <v>60</v>
      </c>
      <c r="B154" s="58" t="s">
        <v>5</v>
      </c>
      <c r="C154" s="58">
        <v>340</v>
      </c>
      <c r="D154" s="5">
        <f t="shared" si="53"/>
        <v>0</v>
      </c>
      <c r="E154" s="2">
        <f>E156+E157+E158+E159+E160+E161+E162</f>
        <v>0</v>
      </c>
      <c r="F154" s="2">
        <f>F156+F157+F158+F159+F160+F161+F162</f>
        <v>0</v>
      </c>
      <c r="G154" s="5">
        <f t="shared" si="64"/>
        <v>0</v>
      </c>
      <c r="H154" s="2">
        <f>H156+H157+H158+H159+H160+H161+H162</f>
        <v>0</v>
      </c>
      <c r="I154" s="2">
        <f>I156+I157+I158+I159+I160+I161+I162</f>
        <v>0</v>
      </c>
      <c r="J154" s="36"/>
      <c r="K154" s="36"/>
      <c r="L154" s="36"/>
    </row>
    <row r="155" spans="1:12" ht="18.75" x14ac:dyDescent="0.25">
      <c r="A155" s="54" t="s">
        <v>6</v>
      </c>
      <c r="B155" s="58"/>
      <c r="C155" s="58"/>
      <c r="D155" s="5"/>
      <c r="E155" s="2"/>
      <c r="F155" s="2"/>
      <c r="G155" s="5"/>
      <c r="H155" s="2"/>
      <c r="I155" s="2"/>
      <c r="J155" s="36"/>
      <c r="K155" s="36"/>
      <c r="L155" s="36"/>
    </row>
    <row r="156" spans="1:12" ht="131.25" x14ac:dyDescent="0.25">
      <c r="A156" s="54" t="s">
        <v>37</v>
      </c>
      <c r="B156" s="58">
        <v>244</v>
      </c>
      <c r="C156" s="58">
        <v>341</v>
      </c>
      <c r="D156" s="5">
        <f t="shared" ref="D156:D162" si="65">E156+F156</f>
        <v>0</v>
      </c>
      <c r="E156" s="2"/>
      <c r="F156" s="2"/>
      <c r="G156" s="5">
        <f t="shared" ref="G156:G162" si="66">H156+I156</f>
        <v>0</v>
      </c>
      <c r="H156" s="2"/>
      <c r="I156" s="2"/>
      <c r="J156" s="36"/>
      <c r="K156" s="36"/>
      <c r="L156" s="36"/>
    </row>
    <row r="157" spans="1:12" ht="56.25" x14ac:dyDescent="0.25">
      <c r="A157" s="54" t="s">
        <v>38</v>
      </c>
      <c r="B157" s="58">
        <v>244</v>
      </c>
      <c r="C157" s="58">
        <v>342</v>
      </c>
      <c r="D157" s="5">
        <f t="shared" si="65"/>
        <v>0</v>
      </c>
      <c r="E157" s="2"/>
      <c r="F157" s="2"/>
      <c r="G157" s="5">
        <f t="shared" si="66"/>
        <v>0</v>
      </c>
      <c r="H157" s="2"/>
      <c r="I157" s="2"/>
      <c r="J157" s="36"/>
      <c r="K157" s="36"/>
      <c r="L157" s="36"/>
    </row>
    <row r="158" spans="1:12" ht="75" x14ac:dyDescent="0.25">
      <c r="A158" s="54" t="s">
        <v>39</v>
      </c>
      <c r="B158" s="58">
        <v>244</v>
      </c>
      <c r="C158" s="58">
        <v>343</v>
      </c>
      <c r="D158" s="5">
        <f t="shared" si="65"/>
        <v>0</v>
      </c>
      <c r="E158" s="2"/>
      <c r="F158" s="2"/>
      <c r="G158" s="5">
        <f t="shared" si="66"/>
        <v>0</v>
      </c>
      <c r="H158" s="2"/>
      <c r="I158" s="2"/>
      <c r="J158" s="36"/>
      <c r="K158" s="36"/>
      <c r="L158" s="36"/>
    </row>
    <row r="159" spans="1:12" ht="75" x14ac:dyDescent="0.25">
      <c r="A159" s="54" t="s">
        <v>40</v>
      </c>
      <c r="B159" s="58">
        <v>244</v>
      </c>
      <c r="C159" s="58">
        <v>344</v>
      </c>
      <c r="D159" s="5">
        <f t="shared" si="65"/>
        <v>0</v>
      </c>
      <c r="E159" s="2"/>
      <c r="F159" s="2"/>
      <c r="G159" s="5">
        <f t="shared" si="66"/>
        <v>0</v>
      </c>
      <c r="H159" s="2"/>
      <c r="I159" s="2"/>
      <c r="J159" s="36"/>
      <c r="K159" s="36"/>
      <c r="L159" s="36"/>
    </row>
    <row r="160" spans="1:12" ht="56.25" x14ac:dyDescent="0.25">
      <c r="A160" s="54" t="s">
        <v>41</v>
      </c>
      <c r="B160" s="58">
        <v>244</v>
      </c>
      <c r="C160" s="58">
        <v>345</v>
      </c>
      <c r="D160" s="5">
        <f t="shared" si="65"/>
        <v>0</v>
      </c>
      <c r="E160" s="2"/>
      <c r="F160" s="2"/>
      <c r="G160" s="5">
        <f t="shared" si="66"/>
        <v>0</v>
      </c>
      <c r="H160" s="2"/>
      <c r="I160" s="2"/>
      <c r="J160" s="36"/>
      <c r="K160" s="36"/>
      <c r="L160" s="36"/>
    </row>
    <row r="161" spans="1:12" ht="75" x14ac:dyDescent="0.25">
      <c r="A161" s="54" t="s">
        <v>42</v>
      </c>
      <c r="B161" s="58">
        <v>244</v>
      </c>
      <c r="C161" s="58">
        <v>346</v>
      </c>
      <c r="D161" s="5">
        <f t="shared" si="65"/>
        <v>0</v>
      </c>
      <c r="E161" s="2"/>
      <c r="F161" s="2"/>
      <c r="G161" s="5">
        <f t="shared" si="66"/>
        <v>0</v>
      </c>
      <c r="H161" s="2"/>
      <c r="I161" s="2"/>
      <c r="J161" s="36"/>
      <c r="K161" s="36"/>
      <c r="L161" s="36"/>
    </row>
    <row r="162" spans="1:12" ht="112.5" x14ac:dyDescent="0.25">
      <c r="A162" s="54" t="s">
        <v>43</v>
      </c>
      <c r="B162" s="58">
        <v>244</v>
      </c>
      <c r="C162" s="58">
        <v>349</v>
      </c>
      <c r="D162" s="5">
        <f t="shared" si="65"/>
        <v>0</v>
      </c>
      <c r="E162" s="2"/>
      <c r="F162" s="2"/>
      <c r="G162" s="5">
        <f t="shared" si="66"/>
        <v>0</v>
      </c>
      <c r="H162" s="2"/>
      <c r="I162" s="2"/>
      <c r="J162" s="36"/>
      <c r="K162" s="36"/>
      <c r="L162" s="36"/>
    </row>
    <row r="163" spans="1:12" ht="17.45" customHeight="1" x14ac:dyDescent="0.25">
      <c r="A163" s="255" t="s">
        <v>201</v>
      </c>
      <c r="B163" s="256"/>
      <c r="C163" s="256"/>
      <c r="D163" s="256"/>
      <c r="E163" s="256"/>
      <c r="F163" s="256"/>
      <c r="G163" s="256"/>
      <c r="H163" s="256"/>
      <c r="I163" s="256"/>
      <c r="J163" s="71"/>
      <c r="K163" s="71"/>
      <c r="L163" s="71"/>
    </row>
    <row r="164" spans="1:12" ht="18.75" x14ac:dyDescent="0.25">
      <c r="A164" s="54" t="s">
        <v>8</v>
      </c>
      <c r="B164" s="58" t="s">
        <v>5</v>
      </c>
      <c r="C164" s="58">
        <v>200</v>
      </c>
      <c r="D164" s="5">
        <f t="shared" ref="D164" si="67">E164+F164</f>
        <v>1018026</v>
      </c>
      <c r="E164" s="2">
        <f>E166+E169+E188</f>
        <v>1018026</v>
      </c>
      <c r="F164" s="2">
        <f>F166+F169+F188</f>
        <v>0</v>
      </c>
      <c r="G164" s="5">
        <f t="shared" ref="G164" si="68">H164+I164</f>
        <v>1018026</v>
      </c>
      <c r="H164" s="2">
        <f>H166+H169+H188</f>
        <v>1018026</v>
      </c>
      <c r="I164" s="2">
        <f>I166+I169+I188</f>
        <v>0</v>
      </c>
      <c r="J164" s="36"/>
      <c r="K164" s="36"/>
      <c r="L164" s="36"/>
    </row>
    <row r="165" spans="1:12" ht="18.75" x14ac:dyDescent="0.25">
      <c r="A165" s="54" t="s">
        <v>9</v>
      </c>
      <c r="B165" s="58"/>
      <c r="C165" s="58"/>
      <c r="D165" s="5"/>
      <c r="E165" s="2"/>
      <c r="F165" s="2"/>
      <c r="G165" s="5"/>
      <c r="H165" s="2"/>
      <c r="I165" s="2"/>
      <c r="J165" s="36"/>
      <c r="K165" s="36"/>
      <c r="L165" s="36"/>
    </row>
    <row r="166" spans="1:12" ht="75" x14ac:dyDescent="0.25">
      <c r="A166" s="54" t="s">
        <v>10</v>
      </c>
      <c r="B166" s="58" t="s">
        <v>5</v>
      </c>
      <c r="C166" s="58">
        <v>210</v>
      </c>
      <c r="D166" s="5">
        <f t="shared" ref="D166" si="69">E166+F166</f>
        <v>0</v>
      </c>
      <c r="E166" s="2">
        <f>E168</f>
        <v>0</v>
      </c>
      <c r="F166" s="2">
        <f>F168</f>
        <v>0</v>
      </c>
      <c r="G166" s="5">
        <f t="shared" ref="G166" si="70">H166+I166</f>
        <v>0</v>
      </c>
      <c r="H166" s="2">
        <f>H168</f>
        <v>0</v>
      </c>
      <c r="I166" s="2">
        <f>I168</f>
        <v>0</v>
      </c>
      <c r="J166" s="36"/>
      <c r="K166" s="36"/>
      <c r="L166" s="36"/>
    </row>
    <row r="167" spans="1:12" ht="18.75" x14ac:dyDescent="0.25">
      <c r="A167" s="54" t="s">
        <v>9</v>
      </c>
      <c r="B167" s="58"/>
      <c r="C167" s="58"/>
      <c r="D167" s="5"/>
      <c r="E167" s="2"/>
      <c r="F167" s="2"/>
      <c r="G167" s="5"/>
      <c r="H167" s="2"/>
      <c r="I167" s="2"/>
      <c r="J167" s="36"/>
      <c r="K167" s="36"/>
      <c r="L167" s="36"/>
    </row>
    <row r="168" spans="1:12" ht="93.75" x14ac:dyDescent="0.25">
      <c r="A168" s="54" t="s">
        <v>200</v>
      </c>
      <c r="B168" s="58">
        <v>244</v>
      </c>
      <c r="C168" s="58">
        <v>214</v>
      </c>
      <c r="D168" s="5">
        <f>E168+F168</f>
        <v>0</v>
      </c>
      <c r="E168" s="65">
        <f>E36-E126</f>
        <v>0</v>
      </c>
      <c r="F168" s="2"/>
      <c r="G168" s="5">
        <f>H168+I168</f>
        <v>0</v>
      </c>
      <c r="H168" s="65">
        <f>H36-H126</f>
        <v>0</v>
      </c>
      <c r="I168" s="2"/>
      <c r="J168" s="36"/>
      <c r="K168" s="36"/>
      <c r="L168" s="36"/>
    </row>
    <row r="169" spans="1:12" ht="37.5" x14ac:dyDescent="0.25">
      <c r="A169" s="54" t="s">
        <v>14</v>
      </c>
      <c r="B169" s="58" t="s">
        <v>5</v>
      </c>
      <c r="C169" s="58">
        <v>220</v>
      </c>
      <c r="D169" s="5">
        <f t="shared" ref="D169" si="71">E169+F169</f>
        <v>1018026</v>
      </c>
      <c r="E169" s="2">
        <f>E171+E172+E173+E180+E181+E184+E187</f>
        <v>1018026</v>
      </c>
      <c r="F169" s="2">
        <f>F171+F172+F173+F180+F181+F184+F187</f>
        <v>0</v>
      </c>
      <c r="G169" s="5">
        <f t="shared" ref="G169" si="72">H169+I169</f>
        <v>1018026</v>
      </c>
      <c r="H169" s="2">
        <f>H171+H172+H173+H180+H181+H184+H187</f>
        <v>1018026</v>
      </c>
      <c r="I169" s="2">
        <f>I171+I172+I173+I180+I181+I184+I187</f>
        <v>0</v>
      </c>
      <c r="J169" s="36"/>
      <c r="K169" s="36"/>
      <c r="L169" s="36"/>
    </row>
    <row r="170" spans="1:12" ht="18.75" x14ac:dyDescent="0.25">
      <c r="A170" s="54" t="s">
        <v>9</v>
      </c>
      <c r="B170" s="58"/>
      <c r="C170" s="58"/>
      <c r="D170" s="5"/>
      <c r="E170" s="2"/>
      <c r="F170" s="2"/>
      <c r="G170" s="5"/>
      <c r="H170" s="2"/>
      <c r="I170" s="2"/>
      <c r="J170" s="36"/>
      <c r="K170" s="36"/>
      <c r="L170" s="36"/>
    </row>
    <row r="171" spans="1:12" ht="18.75" x14ac:dyDescent="0.25">
      <c r="A171" s="54" t="s">
        <v>15</v>
      </c>
      <c r="B171" s="58">
        <v>244</v>
      </c>
      <c r="C171" s="58">
        <v>221</v>
      </c>
      <c r="D171" s="5">
        <f t="shared" ref="D171:D173" si="73">E171+F171</f>
        <v>5650</v>
      </c>
      <c r="E171" s="2">
        <f>E39-E129</f>
        <v>5650</v>
      </c>
      <c r="F171" s="2"/>
      <c r="G171" s="5">
        <f t="shared" ref="G171:G173" si="74">H171+I171</f>
        <v>5650</v>
      </c>
      <c r="H171" s="2">
        <f>H39-H129</f>
        <v>5650</v>
      </c>
      <c r="I171" s="2"/>
      <c r="J171" s="36"/>
      <c r="K171" s="36"/>
      <c r="L171" s="36"/>
    </row>
    <row r="172" spans="1:12" ht="37.5" x14ac:dyDescent="0.25">
      <c r="A172" s="54" t="s">
        <v>16</v>
      </c>
      <c r="B172" s="58">
        <v>244</v>
      </c>
      <c r="C172" s="58">
        <v>222</v>
      </c>
      <c r="D172" s="5">
        <f t="shared" si="73"/>
        <v>0</v>
      </c>
      <c r="E172" s="65">
        <f>E42-E130</f>
        <v>0</v>
      </c>
      <c r="F172" s="2"/>
      <c r="G172" s="5">
        <f t="shared" si="74"/>
        <v>0</v>
      </c>
      <c r="H172" s="65">
        <f>H42-H130</f>
        <v>0</v>
      </c>
      <c r="I172" s="2"/>
      <c r="J172" s="36"/>
      <c r="K172" s="36"/>
      <c r="L172" s="36"/>
    </row>
    <row r="173" spans="1:12" ht="37.5" x14ac:dyDescent="0.25">
      <c r="A173" s="54" t="s">
        <v>17</v>
      </c>
      <c r="B173" s="58" t="s">
        <v>5</v>
      </c>
      <c r="C173" s="58">
        <v>223</v>
      </c>
      <c r="D173" s="5">
        <f t="shared" si="73"/>
        <v>133600</v>
      </c>
      <c r="E173" s="2">
        <f t="shared" ref="E173:F173" si="75">E175+E176+E177+E178+E179</f>
        <v>133600</v>
      </c>
      <c r="F173" s="2">
        <f t="shared" si="75"/>
        <v>0</v>
      </c>
      <c r="G173" s="5">
        <f t="shared" si="74"/>
        <v>133600</v>
      </c>
      <c r="H173" s="2">
        <f t="shared" ref="H173:I173" si="76">H175+H176+H177+H178+H179</f>
        <v>133600</v>
      </c>
      <c r="I173" s="2">
        <f t="shared" si="76"/>
        <v>0</v>
      </c>
      <c r="J173" s="36"/>
      <c r="K173" s="36"/>
      <c r="L173" s="36"/>
    </row>
    <row r="174" spans="1:12" ht="18.75" x14ac:dyDescent="0.25">
      <c r="A174" s="54" t="s">
        <v>6</v>
      </c>
      <c r="B174" s="58"/>
      <c r="C174" s="58"/>
      <c r="D174" s="5"/>
      <c r="E174" s="2"/>
      <c r="F174" s="2"/>
      <c r="G174" s="5"/>
      <c r="H174" s="2"/>
      <c r="I174" s="2"/>
      <c r="J174" s="36"/>
      <c r="K174" s="36"/>
      <c r="L174" s="36"/>
    </row>
    <row r="175" spans="1:12" ht="56.25" x14ac:dyDescent="0.25">
      <c r="A175" s="54" t="s">
        <v>18</v>
      </c>
      <c r="B175" s="58">
        <v>244</v>
      </c>
      <c r="C175" s="58">
        <v>223</v>
      </c>
      <c r="D175" s="5">
        <f t="shared" ref="D175:D180" si="77">E175+F175</f>
        <v>0</v>
      </c>
      <c r="E175" s="2">
        <f t="shared" ref="E175:E180" si="78">E45-E133</f>
        <v>0</v>
      </c>
      <c r="F175" s="2"/>
      <c r="G175" s="5">
        <f t="shared" ref="G175:G180" si="79">H175+I175</f>
        <v>0</v>
      </c>
      <c r="H175" s="2">
        <f t="shared" ref="H175:H180" si="80">H45-H133</f>
        <v>0</v>
      </c>
      <c r="I175" s="2"/>
      <c r="J175" s="36"/>
      <c r="K175" s="36"/>
      <c r="L175" s="36"/>
    </row>
    <row r="176" spans="1:12" ht="37.5" x14ac:dyDescent="0.25">
      <c r="A176" s="54" t="s">
        <v>19</v>
      </c>
      <c r="B176" s="58">
        <v>244</v>
      </c>
      <c r="C176" s="58">
        <v>223</v>
      </c>
      <c r="D176" s="5">
        <f t="shared" si="77"/>
        <v>0</v>
      </c>
      <c r="E176" s="2">
        <f t="shared" si="78"/>
        <v>0</v>
      </c>
      <c r="F176" s="2"/>
      <c r="G176" s="5">
        <f t="shared" si="79"/>
        <v>0</v>
      </c>
      <c r="H176" s="2">
        <f t="shared" si="80"/>
        <v>0</v>
      </c>
      <c r="I176" s="2"/>
      <c r="J176" s="36"/>
      <c r="K176" s="36"/>
      <c r="L176" s="36"/>
    </row>
    <row r="177" spans="1:12" ht="75" x14ac:dyDescent="0.25">
      <c r="A177" s="54" t="s">
        <v>20</v>
      </c>
      <c r="B177" s="58">
        <v>244</v>
      </c>
      <c r="C177" s="58">
        <v>223</v>
      </c>
      <c r="D177" s="5">
        <f t="shared" si="77"/>
        <v>131000</v>
      </c>
      <c r="E177" s="2">
        <f t="shared" si="78"/>
        <v>131000</v>
      </c>
      <c r="F177" s="2"/>
      <c r="G177" s="5">
        <f t="shared" si="79"/>
        <v>131000</v>
      </c>
      <c r="H177" s="2">
        <f t="shared" si="80"/>
        <v>131000</v>
      </c>
      <c r="I177" s="2"/>
      <c r="J177" s="36"/>
      <c r="K177" s="36"/>
      <c r="L177" s="36"/>
    </row>
    <row r="178" spans="1:12" ht="75" x14ac:dyDescent="0.25">
      <c r="A178" s="54" t="s">
        <v>21</v>
      </c>
      <c r="B178" s="58">
        <v>244</v>
      </c>
      <c r="C178" s="58">
        <v>223</v>
      </c>
      <c r="D178" s="5">
        <f t="shared" si="77"/>
        <v>2600</v>
      </c>
      <c r="E178" s="2">
        <f t="shared" si="78"/>
        <v>2600</v>
      </c>
      <c r="F178" s="2"/>
      <c r="G178" s="5">
        <f t="shared" si="79"/>
        <v>2600</v>
      </c>
      <c r="H178" s="2">
        <f t="shared" si="80"/>
        <v>2600</v>
      </c>
      <c r="I178" s="2"/>
      <c r="J178" s="36"/>
      <c r="K178" s="36"/>
      <c r="L178" s="36"/>
    </row>
    <row r="179" spans="1:12" ht="56.25" x14ac:dyDescent="0.25">
      <c r="A179" s="54" t="s">
        <v>22</v>
      </c>
      <c r="B179" s="58">
        <v>244</v>
      </c>
      <c r="C179" s="58">
        <v>223</v>
      </c>
      <c r="D179" s="5">
        <f t="shared" si="77"/>
        <v>0</v>
      </c>
      <c r="E179" s="2">
        <f t="shared" si="78"/>
        <v>0</v>
      </c>
      <c r="F179" s="2"/>
      <c r="G179" s="5">
        <f t="shared" si="79"/>
        <v>0</v>
      </c>
      <c r="H179" s="2">
        <f t="shared" si="80"/>
        <v>0</v>
      </c>
      <c r="I179" s="2"/>
      <c r="J179" s="36"/>
      <c r="K179" s="36"/>
      <c r="L179" s="36"/>
    </row>
    <row r="180" spans="1:12" ht="168.75" x14ac:dyDescent="0.25">
      <c r="A180" s="54" t="s">
        <v>23</v>
      </c>
      <c r="B180" s="58">
        <v>244</v>
      </c>
      <c r="C180" s="58">
        <v>224</v>
      </c>
      <c r="D180" s="5">
        <f t="shared" si="77"/>
        <v>639000</v>
      </c>
      <c r="E180" s="2">
        <f t="shared" si="78"/>
        <v>639000</v>
      </c>
      <c r="F180" s="2"/>
      <c r="G180" s="5">
        <f t="shared" si="79"/>
        <v>639000</v>
      </c>
      <c r="H180" s="2">
        <f t="shared" si="80"/>
        <v>639000</v>
      </c>
      <c r="I180" s="2"/>
      <c r="J180" s="36"/>
      <c r="K180" s="36"/>
      <c r="L180" s="36"/>
    </row>
    <row r="181" spans="1:12" ht="56.25" x14ac:dyDescent="0.25">
      <c r="A181" s="54" t="s">
        <v>24</v>
      </c>
      <c r="B181" s="58" t="s">
        <v>5</v>
      </c>
      <c r="C181" s="58">
        <v>225</v>
      </c>
      <c r="D181" s="2">
        <f t="shared" ref="D181" si="81">D182+D183</f>
        <v>188676</v>
      </c>
      <c r="E181" s="2">
        <f>E182+E183</f>
        <v>188676</v>
      </c>
      <c r="F181" s="2">
        <f t="shared" ref="F181:G181" si="82">F182+F183</f>
        <v>0</v>
      </c>
      <c r="G181" s="2">
        <f t="shared" si="82"/>
        <v>188676</v>
      </c>
      <c r="H181" s="2">
        <f>H182+H183</f>
        <v>188676</v>
      </c>
      <c r="I181" s="2">
        <f t="shared" ref="I181" si="83">I182+I183</f>
        <v>0</v>
      </c>
      <c r="J181" s="36"/>
      <c r="K181" s="36"/>
      <c r="L181" s="36"/>
    </row>
    <row r="182" spans="1:12" ht="18.75" x14ac:dyDescent="0.25">
      <c r="A182" s="159" t="s">
        <v>6</v>
      </c>
      <c r="B182" s="58">
        <v>243</v>
      </c>
      <c r="C182" s="58">
        <v>225</v>
      </c>
      <c r="D182" s="5">
        <f t="shared" ref="D182:D192" si="84">E182+F182</f>
        <v>0</v>
      </c>
      <c r="E182" s="2">
        <f>E52-E140</f>
        <v>0</v>
      </c>
      <c r="F182" s="2"/>
      <c r="G182" s="5">
        <f t="shared" ref="G182:G192" si="85">H182+I182</f>
        <v>0</v>
      </c>
      <c r="H182" s="2">
        <f>H52-H140</f>
        <v>0</v>
      </c>
      <c r="I182" s="2"/>
      <c r="J182" s="36"/>
      <c r="K182" s="36"/>
      <c r="L182" s="36"/>
    </row>
    <row r="183" spans="1:12" ht="18.75" x14ac:dyDescent="0.25">
      <c r="A183" s="159"/>
      <c r="B183" s="58">
        <v>244</v>
      </c>
      <c r="C183" s="58">
        <v>225</v>
      </c>
      <c r="D183" s="5">
        <f t="shared" si="84"/>
        <v>188676</v>
      </c>
      <c r="E183" s="2">
        <f>E53-E141</f>
        <v>188676</v>
      </c>
      <c r="F183" s="2"/>
      <c r="G183" s="5">
        <f t="shared" si="85"/>
        <v>188676</v>
      </c>
      <c r="H183" s="2">
        <f>H53-H141</f>
        <v>188676</v>
      </c>
      <c r="I183" s="2"/>
      <c r="J183" s="36"/>
      <c r="K183" s="36"/>
      <c r="L183" s="36"/>
    </row>
    <row r="184" spans="1:12" ht="37.5" x14ac:dyDescent="0.25">
      <c r="A184" s="54" t="s">
        <v>58</v>
      </c>
      <c r="B184" s="58" t="s">
        <v>5</v>
      </c>
      <c r="C184" s="58">
        <v>226</v>
      </c>
      <c r="D184" s="5">
        <f t="shared" si="84"/>
        <v>51100</v>
      </c>
      <c r="E184" s="2">
        <f>E185+E186</f>
        <v>51100</v>
      </c>
      <c r="F184" s="2">
        <f>F185+F186</f>
        <v>0</v>
      </c>
      <c r="G184" s="5">
        <f t="shared" si="85"/>
        <v>51100</v>
      </c>
      <c r="H184" s="2">
        <f>H185+H186</f>
        <v>51100</v>
      </c>
      <c r="I184" s="2">
        <f>I185+I186</f>
        <v>0</v>
      </c>
      <c r="J184" s="36"/>
      <c r="K184" s="36"/>
      <c r="L184" s="36"/>
    </row>
    <row r="185" spans="1:12" ht="18.75" x14ac:dyDescent="0.25">
      <c r="A185" s="159" t="s">
        <v>6</v>
      </c>
      <c r="B185" s="58">
        <v>243</v>
      </c>
      <c r="C185" s="58">
        <v>226</v>
      </c>
      <c r="D185" s="5">
        <f t="shared" si="84"/>
        <v>0</v>
      </c>
      <c r="E185" s="2">
        <f>E58-E143</f>
        <v>0</v>
      </c>
      <c r="F185" s="2"/>
      <c r="G185" s="5">
        <f t="shared" si="85"/>
        <v>0</v>
      </c>
      <c r="H185" s="2">
        <f>H58-H143</f>
        <v>0</v>
      </c>
      <c r="I185" s="2"/>
      <c r="J185" s="36"/>
      <c r="K185" s="36"/>
      <c r="L185" s="36"/>
    </row>
    <row r="186" spans="1:12" ht="18.75" x14ac:dyDescent="0.25">
      <c r="A186" s="159"/>
      <c r="B186" s="58">
        <v>244</v>
      </c>
      <c r="C186" s="58">
        <v>226</v>
      </c>
      <c r="D186" s="5">
        <f t="shared" si="84"/>
        <v>51100</v>
      </c>
      <c r="E186" s="2">
        <f>E59-E144</f>
        <v>51100</v>
      </c>
      <c r="F186" s="2"/>
      <c r="G186" s="5">
        <f t="shared" si="85"/>
        <v>51100</v>
      </c>
      <c r="H186" s="2">
        <f>H59-H144</f>
        <v>51100</v>
      </c>
      <c r="I186" s="2"/>
      <c r="J186" s="36"/>
      <c r="K186" s="36"/>
      <c r="L186" s="36"/>
    </row>
    <row r="187" spans="1:12" ht="18.75" x14ac:dyDescent="0.25">
      <c r="A187" s="54" t="s">
        <v>25</v>
      </c>
      <c r="B187" s="58">
        <v>244</v>
      </c>
      <c r="C187" s="58">
        <v>227</v>
      </c>
      <c r="D187" s="5">
        <f t="shared" si="84"/>
        <v>0</v>
      </c>
      <c r="E187" s="2">
        <f>E60-E145</f>
        <v>0</v>
      </c>
      <c r="F187" s="2"/>
      <c r="G187" s="5">
        <f t="shared" si="85"/>
        <v>0</v>
      </c>
      <c r="H187" s="2">
        <f>H60-H145</f>
        <v>0</v>
      </c>
      <c r="I187" s="2"/>
      <c r="J187" s="36"/>
      <c r="K187" s="36"/>
      <c r="L187" s="36"/>
    </row>
    <row r="188" spans="1:12" ht="18.75" x14ac:dyDescent="0.25">
      <c r="A188" s="54" t="s">
        <v>30</v>
      </c>
      <c r="B188" s="58" t="s">
        <v>5</v>
      </c>
      <c r="C188" s="58">
        <v>290</v>
      </c>
      <c r="D188" s="5">
        <f t="shared" si="84"/>
        <v>0</v>
      </c>
      <c r="E188" s="2">
        <f>E190+E191</f>
        <v>0</v>
      </c>
      <c r="F188" s="2">
        <f>F190+F191</f>
        <v>0</v>
      </c>
      <c r="G188" s="5">
        <f t="shared" si="85"/>
        <v>0</v>
      </c>
      <c r="H188" s="2">
        <f>H190+H191</f>
        <v>0</v>
      </c>
      <c r="I188" s="2">
        <f>I190+I191</f>
        <v>0</v>
      </c>
      <c r="J188" s="36"/>
      <c r="K188" s="36"/>
      <c r="L188" s="36"/>
    </row>
    <row r="189" spans="1:12" ht="18.75" x14ac:dyDescent="0.25">
      <c r="A189" s="54" t="s">
        <v>9</v>
      </c>
      <c r="B189" s="58"/>
      <c r="C189" s="58"/>
      <c r="D189" s="5">
        <f t="shared" si="84"/>
        <v>0</v>
      </c>
      <c r="E189" s="2"/>
      <c r="F189" s="2"/>
      <c r="G189" s="5">
        <f t="shared" si="85"/>
        <v>0</v>
      </c>
      <c r="H189" s="2"/>
      <c r="I189" s="2"/>
      <c r="J189" s="36"/>
      <c r="K189" s="36"/>
      <c r="L189" s="36"/>
    </row>
    <row r="190" spans="1:12" ht="56.25" x14ac:dyDescent="0.25">
      <c r="A190" s="54" t="s">
        <v>34</v>
      </c>
      <c r="B190" s="58">
        <v>244</v>
      </c>
      <c r="C190" s="58">
        <v>296</v>
      </c>
      <c r="D190" s="5">
        <f t="shared" si="84"/>
        <v>0</v>
      </c>
      <c r="E190" s="2">
        <f>E78-E148</f>
        <v>0</v>
      </c>
      <c r="F190" s="2"/>
      <c r="G190" s="5">
        <f t="shared" si="85"/>
        <v>0</v>
      </c>
      <c r="H190" s="2">
        <f>H78-H148</f>
        <v>0</v>
      </c>
      <c r="I190" s="2"/>
      <c r="J190" s="36"/>
      <c r="K190" s="36"/>
      <c r="L190" s="36"/>
    </row>
    <row r="191" spans="1:12" ht="56.25" x14ac:dyDescent="0.25">
      <c r="A191" s="54" t="s">
        <v>35</v>
      </c>
      <c r="B191" s="58">
        <v>244</v>
      </c>
      <c r="C191" s="58">
        <v>297</v>
      </c>
      <c r="D191" s="5">
        <f t="shared" si="84"/>
        <v>0</v>
      </c>
      <c r="E191" s="2">
        <f>E84-E149</f>
        <v>0</v>
      </c>
      <c r="F191" s="2"/>
      <c r="G191" s="5">
        <f t="shared" si="85"/>
        <v>0</v>
      </c>
      <c r="H191" s="2">
        <f>H84-H149</f>
        <v>0</v>
      </c>
      <c r="I191" s="2"/>
      <c r="J191" s="36"/>
      <c r="K191" s="36"/>
      <c r="L191" s="36"/>
    </row>
    <row r="192" spans="1:12" ht="56.25" x14ac:dyDescent="0.25">
      <c r="A192" s="54" t="s">
        <v>59</v>
      </c>
      <c r="B192" s="58" t="s">
        <v>5</v>
      </c>
      <c r="C192" s="58">
        <v>300</v>
      </c>
      <c r="D192" s="5">
        <f t="shared" si="84"/>
        <v>438364</v>
      </c>
      <c r="E192" s="2">
        <f>E194+E196+E195</f>
        <v>438364</v>
      </c>
      <c r="F192" s="2">
        <f>F194+F196+F195</f>
        <v>0</v>
      </c>
      <c r="G192" s="5">
        <f t="shared" si="85"/>
        <v>438364</v>
      </c>
      <c r="H192" s="2">
        <f>H194+H196+H195</f>
        <v>438364</v>
      </c>
      <c r="I192" s="2">
        <f>I194+I196+I195</f>
        <v>0</v>
      </c>
      <c r="J192" s="36"/>
      <c r="K192" s="36"/>
      <c r="L192" s="36"/>
    </row>
    <row r="193" spans="1:12" ht="18.75" x14ac:dyDescent="0.25">
      <c r="A193" s="54" t="s">
        <v>9</v>
      </c>
      <c r="B193" s="58"/>
      <c r="C193" s="58"/>
      <c r="D193" s="5"/>
      <c r="E193" s="2"/>
      <c r="F193" s="2"/>
      <c r="G193" s="5"/>
      <c r="H193" s="2"/>
      <c r="I193" s="2"/>
      <c r="J193" s="36"/>
      <c r="K193" s="36"/>
      <c r="L193" s="36"/>
    </row>
    <row r="194" spans="1:12" ht="56.25" x14ac:dyDescent="0.25">
      <c r="A194" s="54" t="s">
        <v>36</v>
      </c>
      <c r="B194" s="58">
        <v>244</v>
      </c>
      <c r="C194" s="58">
        <v>310</v>
      </c>
      <c r="D194" s="5">
        <f t="shared" ref="D194:D196" si="86">E194+F194</f>
        <v>0</v>
      </c>
      <c r="E194" s="2">
        <f>E88-E152</f>
        <v>0</v>
      </c>
      <c r="F194" s="2"/>
      <c r="G194" s="5">
        <f t="shared" ref="G194:G196" si="87">H194+I194</f>
        <v>0</v>
      </c>
      <c r="H194" s="2">
        <f>H88-H152</f>
        <v>0</v>
      </c>
      <c r="I194" s="2"/>
      <c r="J194" s="36"/>
      <c r="K194" s="36"/>
      <c r="L194" s="36"/>
    </row>
    <row r="195" spans="1:12" ht="75" x14ac:dyDescent="0.25">
      <c r="A195" s="54" t="s">
        <v>68</v>
      </c>
      <c r="B195" s="58">
        <v>244</v>
      </c>
      <c r="C195" s="58">
        <v>320</v>
      </c>
      <c r="D195" s="5">
        <f t="shared" si="86"/>
        <v>0</v>
      </c>
      <c r="E195" s="2">
        <f>E89-E153</f>
        <v>0</v>
      </c>
      <c r="F195" s="2"/>
      <c r="G195" s="5">
        <f t="shared" si="87"/>
        <v>0</v>
      </c>
      <c r="H195" s="2">
        <f>H89-H153</f>
        <v>0</v>
      </c>
      <c r="I195" s="2"/>
      <c r="J195" s="36"/>
      <c r="K195" s="36"/>
      <c r="L195" s="36"/>
    </row>
    <row r="196" spans="1:12" ht="75" x14ac:dyDescent="0.25">
      <c r="A196" s="54" t="s">
        <v>60</v>
      </c>
      <c r="B196" s="58" t="s">
        <v>5</v>
      </c>
      <c r="C196" s="58">
        <v>340</v>
      </c>
      <c r="D196" s="5">
        <f t="shared" si="86"/>
        <v>438364</v>
      </c>
      <c r="E196" s="2">
        <f>E198+E199+E200+E201+E202+E203+E204</f>
        <v>438364</v>
      </c>
      <c r="F196" s="2">
        <f>F198+F199+F200+F201+F202+F203+F204</f>
        <v>0</v>
      </c>
      <c r="G196" s="5">
        <f t="shared" si="87"/>
        <v>438364</v>
      </c>
      <c r="H196" s="2">
        <f>H198+H199+H200+H201+H202+H203+H204</f>
        <v>438364</v>
      </c>
      <c r="I196" s="2">
        <f>I198+I199+I200+I201+I202+I203+I204</f>
        <v>0</v>
      </c>
      <c r="J196" s="36"/>
      <c r="K196" s="36"/>
      <c r="L196" s="36"/>
    </row>
    <row r="197" spans="1:12" ht="18.75" x14ac:dyDescent="0.25">
      <c r="A197" s="54" t="s">
        <v>6</v>
      </c>
      <c r="B197" s="58"/>
      <c r="C197" s="58"/>
      <c r="D197" s="5"/>
      <c r="E197" s="2"/>
      <c r="F197" s="2"/>
      <c r="G197" s="5"/>
      <c r="H197" s="2"/>
      <c r="I197" s="2"/>
      <c r="J197" s="36"/>
      <c r="K197" s="36"/>
      <c r="L197" s="36"/>
    </row>
    <row r="198" spans="1:12" ht="131.25" x14ac:dyDescent="0.25">
      <c r="A198" s="54" t="s">
        <v>37</v>
      </c>
      <c r="B198" s="58">
        <v>244</v>
      </c>
      <c r="C198" s="58">
        <v>341</v>
      </c>
      <c r="D198" s="5">
        <f t="shared" ref="D198:D204" si="88">E198+F198</f>
        <v>10000</v>
      </c>
      <c r="E198" s="2">
        <f t="shared" ref="E198:E203" si="89">E92-E156</f>
        <v>10000</v>
      </c>
      <c r="F198" s="2"/>
      <c r="G198" s="5">
        <f t="shared" ref="G198:G204" si="90">H198+I198</f>
        <v>10000</v>
      </c>
      <c r="H198" s="2">
        <f t="shared" ref="H198:H203" si="91">H92-H156</f>
        <v>10000</v>
      </c>
      <c r="I198" s="2"/>
      <c r="J198" s="36"/>
      <c r="K198" s="36"/>
      <c r="L198" s="36"/>
    </row>
    <row r="199" spans="1:12" ht="56.25" x14ac:dyDescent="0.25">
      <c r="A199" s="54" t="s">
        <v>38</v>
      </c>
      <c r="B199" s="58">
        <v>244</v>
      </c>
      <c r="C199" s="58">
        <v>342</v>
      </c>
      <c r="D199" s="5">
        <f t="shared" si="88"/>
        <v>0</v>
      </c>
      <c r="E199" s="2">
        <f t="shared" si="89"/>
        <v>0</v>
      </c>
      <c r="F199" s="2"/>
      <c r="G199" s="5">
        <f t="shared" si="90"/>
        <v>0</v>
      </c>
      <c r="H199" s="2">
        <f t="shared" si="91"/>
        <v>0</v>
      </c>
      <c r="I199" s="2"/>
      <c r="J199" s="36"/>
      <c r="K199" s="36"/>
      <c r="L199" s="36"/>
    </row>
    <row r="200" spans="1:12" ht="75" x14ac:dyDescent="0.25">
      <c r="A200" s="54" t="s">
        <v>39</v>
      </c>
      <c r="B200" s="58">
        <v>244</v>
      </c>
      <c r="C200" s="58">
        <v>343</v>
      </c>
      <c r="D200" s="5">
        <f t="shared" si="88"/>
        <v>0</v>
      </c>
      <c r="E200" s="2">
        <f t="shared" si="89"/>
        <v>0</v>
      </c>
      <c r="F200" s="2"/>
      <c r="G200" s="5">
        <f t="shared" si="90"/>
        <v>0</v>
      </c>
      <c r="H200" s="2">
        <f t="shared" si="91"/>
        <v>0</v>
      </c>
      <c r="I200" s="2"/>
      <c r="J200" s="36"/>
      <c r="K200" s="36"/>
      <c r="L200" s="36"/>
    </row>
    <row r="201" spans="1:12" ht="75" x14ac:dyDescent="0.25">
      <c r="A201" s="54" t="s">
        <v>40</v>
      </c>
      <c r="B201" s="58">
        <v>244</v>
      </c>
      <c r="C201" s="58">
        <v>344</v>
      </c>
      <c r="D201" s="5">
        <f t="shared" si="88"/>
        <v>20000</v>
      </c>
      <c r="E201" s="2">
        <f t="shared" si="89"/>
        <v>20000</v>
      </c>
      <c r="F201" s="2"/>
      <c r="G201" s="5">
        <f t="shared" si="90"/>
        <v>20000</v>
      </c>
      <c r="H201" s="2">
        <f t="shared" si="91"/>
        <v>20000</v>
      </c>
      <c r="I201" s="2"/>
      <c r="J201" s="36"/>
      <c r="K201" s="36"/>
      <c r="L201" s="36"/>
    </row>
    <row r="202" spans="1:12" ht="56.25" x14ac:dyDescent="0.25">
      <c r="A202" s="54" t="s">
        <v>41</v>
      </c>
      <c r="B202" s="58">
        <v>244</v>
      </c>
      <c r="C202" s="58">
        <v>345</v>
      </c>
      <c r="D202" s="5">
        <f t="shared" si="88"/>
        <v>10000</v>
      </c>
      <c r="E202" s="2">
        <f t="shared" si="89"/>
        <v>10000</v>
      </c>
      <c r="F202" s="2"/>
      <c r="G202" s="5">
        <f t="shared" si="90"/>
        <v>10000</v>
      </c>
      <c r="H202" s="2">
        <f t="shared" si="91"/>
        <v>10000</v>
      </c>
      <c r="I202" s="2"/>
      <c r="J202" s="36"/>
      <c r="K202" s="36"/>
      <c r="L202" s="36"/>
    </row>
    <row r="203" spans="1:12" ht="75" x14ac:dyDescent="0.25">
      <c r="A203" s="54" t="s">
        <v>42</v>
      </c>
      <c r="B203" s="58">
        <v>244</v>
      </c>
      <c r="C203" s="58">
        <v>346</v>
      </c>
      <c r="D203" s="5">
        <f t="shared" si="88"/>
        <v>398364</v>
      </c>
      <c r="E203" s="2">
        <f t="shared" si="89"/>
        <v>398364</v>
      </c>
      <c r="F203" s="2"/>
      <c r="G203" s="5">
        <f t="shared" si="90"/>
        <v>398364</v>
      </c>
      <c r="H203" s="2">
        <f t="shared" si="91"/>
        <v>398364</v>
      </c>
      <c r="I203" s="2"/>
      <c r="J203" s="36"/>
      <c r="K203" s="36"/>
      <c r="L203" s="36"/>
    </row>
    <row r="204" spans="1:12" ht="112.5" x14ac:dyDescent="0.25">
      <c r="A204" s="54" t="s">
        <v>43</v>
      </c>
      <c r="B204" s="58">
        <v>244</v>
      </c>
      <c r="C204" s="58">
        <v>349</v>
      </c>
      <c r="D204" s="5">
        <f t="shared" si="88"/>
        <v>0</v>
      </c>
      <c r="E204" s="2">
        <f t="shared" ref="E204" si="92">E99-E162</f>
        <v>0</v>
      </c>
      <c r="F204" s="2"/>
      <c r="G204" s="5">
        <f t="shared" si="90"/>
        <v>0</v>
      </c>
      <c r="H204" s="2">
        <f t="shared" ref="H204" si="93">H99-H162</f>
        <v>0</v>
      </c>
      <c r="I204" s="2"/>
      <c r="J204" s="36"/>
      <c r="K204" s="36"/>
      <c r="L204" s="36"/>
    </row>
  </sheetData>
  <mergeCells count="39">
    <mergeCell ref="A35:A36"/>
    <mergeCell ref="A41:A42"/>
    <mergeCell ref="A52:A53"/>
    <mergeCell ref="A1:I1"/>
    <mergeCell ref="A2:I2"/>
    <mergeCell ref="A5:A6"/>
    <mergeCell ref="B5:B6"/>
    <mergeCell ref="C5:C6"/>
    <mergeCell ref="D5:D6"/>
    <mergeCell ref="H5:I5"/>
    <mergeCell ref="G5:G6"/>
    <mergeCell ref="E5:F5"/>
    <mergeCell ref="A55:A59"/>
    <mergeCell ref="A65:A66"/>
    <mergeCell ref="N117:P117"/>
    <mergeCell ref="A117:I117"/>
    <mergeCell ref="K117:M117"/>
    <mergeCell ref="A116:B116"/>
    <mergeCell ref="B111:C111"/>
    <mergeCell ref="E111:F111"/>
    <mergeCell ref="B113:C113"/>
    <mergeCell ref="E113:F113"/>
    <mergeCell ref="B114:C114"/>
    <mergeCell ref="E114:F114"/>
    <mergeCell ref="A71:A73"/>
    <mergeCell ref="A78:A82"/>
    <mergeCell ref="A84:A85"/>
    <mergeCell ref="A185:A186"/>
    <mergeCell ref="B107:C107"/>
    <mergeCell ref="E107:F107"/>
    <mergeCell ref="B108:C108"/>
    <mergeCell ref="E108:F108"/>
    <mergeCell ref="A121:I121"/>
    <mergeCell ref="A140:A141"/>
    <mergeCell ref="A143:A144"/>
    <mergeCell ref="A163:I163"/>
    <mergeCell ref="A182:A183"/>
    <mergeCell ref="B110:C110"/>
    <mergeCell ref="E110:F110"/>
  </mergeCells>
  <pageMargins left="0.78740157480314965" right="0.78740157480314965" top="1.3779527559055118" bottom="0.3937007874015748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0"/>
  <sheetViews>
    <sheetView view="pageBreakPreview" zoomScale="60" zoomScaleNormal="100" workbookViewId="0">
      <selection activeCell="F26" sqref="F26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9" width="18.5703125" style="7" customWidth="1"/>
    <col min="10" max="16384" width="8.85546875" style="7"/>
  </cols>
  <sheetData>
    <row r="1" spans="1:9" ht="18.75" x14ac:dyDescent="0.25">
      <c r="A1" s="175" t="s">
        <v>266</v>
      </c>
      <c r="B1" s="175"/>
      <c r="C1" s="175"/>
      <c r="D1" s="175"/>
      <c r="E1" s="175"/>
      <c r="F1" s="175"/>
      <c r="G1" s="175"/>
      <c r="H1" s="175"/>
      <c r="I1" s="175"/>
    </row>
    <row r="2" spans="1:9" ht="18.75" x14ac:dyDescent="0.25">
      <c r="A2" s="175" t="s">
        <v>376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5">
      <c r="A3" s="30"/>
    </row>
    <row r="4" spans="1:9" ht="19.5" thickBot="1" x14ac:dyDescent="0.3">
      <c r="A4" s="6"/>
      <c r="F4" s="6" t="s">
        <v>51</v>
      </c>
      <c r="G4" s="6"/>
    </row>
    <row r="5" spans="1:9" ht="30.6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315</v>
      </c>
      <c r="F5" s="169"/>
      <c r="G5" s="169" t="s">
        <v>1</v>
      </c>
      <c r="H5" s="169" t="s">
        <v>375</v>
      </c>
      <c r="I5" s="169"/>
    </row>
    <row r="6" spans="1:9" ht="15.75" x14ac:dyDescent="0.25">
      <c r="A6" s="260"/>
      <c r="B6" s="261"/>
      <c r="C6" s="262"/>
      <c r="D6" s="261"/>
      <c r="E6" s="261" t="s">
        <v>6</v>
      </c>
      <c r="F6" s="261"/>
      <c r="G6" s="261"/>
      <c r="H6" s="261" t="s">
        <v>6</v>
      </c>
      <c r="I6" s="261"/>
    </row>
    <row r="7" spans="1:9" ht="212.45" customHeight="1" thickBot="1" x14ac:dyDescent="0.3">
      <c r="A7" s="168"/>
      <c r="B7" s="170"/>
      <c r="C7" s="172"/>
      <c r="D7" s="170"/>
      <c r="E7" s="112" t="s">
        <v>197</v>
      </c>
      <c r="F7" s="112" t="s">
        <v>198</v>
      </c>
      <c r="G7" s="170"/>
      <c r="H7" s="112" t="s">
        <v>197</v>
      </c>
      <c r="I7" s="38" t="s">
        <v>198</v>
      </c>
    </row>
    <row r="8" spans="1:9" ht="19.5" thickBot="1" x14ac:dyDescent="0.3">
      <c r="A8" s="87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9">
        <v>9</v>
      </c>
    </row>
    <row r="9" spans="1:9" ht="37.5" x14ac:dyDescent="0.25">
      <c r="A9" s="90" t="s">
        <v>234</v>
      </c>
      <c r="B9" s="91" t="s">
        <v>5</v>
      </c>
      <c r="C9" s="91" t="s">
        <v>5</v>
      </c>
      <c r="D9" s="92">
        <v>1456390</v>
      </c>
      <c r="E9" s="93">
        <v>1456390</v>
      </c>
      <c r="F9" s="93"/>
      <c r="G9" s="92">
        <v>1456390</v>
      </c>
      <c r="H9" s="93">
        <v>1456390</v>
      </c>
      <c r="I9" s="94"/>
    </row>
    <row r="10" spans="1:9" ht="18.75" x14ac:dyDescent="0.25">
      <c r="A10" s="110" t="s">
        <v>7</v>
      </c>
      <c r="B10" s="114" t="s">
        <v>5</v>
      </c>
      <c r="C10" s="114">
        <v>900</v>
      </c>
      <c r="D10" s="5">
        <f t="shared" ref="D10" si="0">E10+F10</f>
        <v>1456390</v>
      </c>
      <c r="E10" s="2">
        <f>E13+E42+E57+E86</f>
        <v>1456390</v>
      </c>
      <c r="F10" s="2">
        <f>F13+F42+F57+F86</f>
        <v>0</v>
      </c>
      <c r="G10" s="5">
        <f t="shared" ref="G10" si="1">H10+I10</f>
        <v>1456390</v>
      </c>
      <c r="H10" s="2">
        <f>H13+H42+H57+H86</f>
        <v>1456390</v>
      </c>
      <c r="I10" s="2">
        <f>I13+I42+I57+I86</f>
        <v>0</v>
      </c>
    </row>
    <row r="11" spans="1:9" ht="18.75" x14ac:dyDescent="0.25">
      <c r="A11" s="110" t="s">
        <v>6</v>
      </c>
      <c r="B11" s="114"/>
      <c r="C11" s="114"/>
      <c r="D11" s="5"/>
      <c r="E11" s="2"/>
      <c r="F11" s="2"/>
      <c r="G11" s="5"/>
      <c r="H11" s="2"/>
      <c r="I11" s="4"/>
    </row>
    <row r="12" spans="1:9" ht="33.6" customHeight="1" x14ac:dyDescent="0.25">
      <c r="A12" s="257" t="s">
        <v>199</v>
      </c>
      <c r="B12" s="258"/>
      <c r="C12" s="258"/>
      <c r="D12" s="258"/>
      <c r="E12" s="258"/>
      <c r="F12" s="258"/>
      <c r="G12" s="258"/>
      <c r="H12" s="258"/>
      <c r="I12" s="259"/>
    </row>
    <row r="13" spans="1:9" ht="18.75" x14ac:dyDescent="0.25">
      <c r="A13" s="110" t="s">
        <v>8</v>
      </c>
      <c r="B13" s="114" t="s">
        <v>5</v>
      </c>
      <c r="C13" s="114">
        <v>200</v>
      </c>
      <c r="D13" s="5">
        <f t="shared" ref="D13:D46" si="2">E13+F13</f>
        <v>0</v>
      </c>
      <c r="E13" s="2">
        <f>E15+E18+E38</f>
        <v>0</v>
      </c>
      <c r="F13" s="2">
        <f>F15+F18+F38</f>
        <v>0</v>
      </c>
      <c r="G13" s="5">
        <f t="shared" ref="G13" si="3">H13+I13</f>
        <v>0</v>
      </c>
      <c r="H13" s="2">
        <f>H15+H18+H38</f>
        <v>0</v>
      </c>
      <c r="I13" s="4">
        <f>I15+I18+I38</f>
        <v>0</v>
      </c>
    </row>
    <row r="14" spans="1:9" ht="14.45" customHeight="1" x14ac:dyDescent="0.25">
      <c r="A14" s="110" t="s">
        <v>9</v>
      </c>
      <c r="B14" s="114"/>
      <c r="C14" s="114"/>
      <c r="D14" s="5"/>
      <c r="E14" s="2"/>
      <c r="F14" s="2"/>
      <c r="G14" s="5"/>
      <c r="H14" s="2"/>
      <c r="I14" s="4"/>
    </row>
    <row r="15" spans="1:9" ht="75" x14ac:dyDescent="0.25">
      <c r="A15" s="110" t="s">
        <v>10</v>
      </c>
      <c r="B15" s="114" t="s">
        <v>5</v>
      </c>
      <c r="C15" s="114">
        <v>210</v>
      </c>
      <c r="D15" s="5">
        <f t="shared" si="2"/>
        <v>0</v>
      </c>
      <c r="E15" s="2">
        <f>E17</f>
        <v>0</v>
      </c>
      <c r="F15" s="2">
        <f>F17</f>
        <v>0</v>
      </c>
      <c r="G15" s="5">
        <f t="shared" ref="G15" si="4">H15+I15</f>
        <v>0</v>
      </c>
      <c r="H15" s="2">
        <f>H17</f>
        <v>0</v>
      </c>
      <c r="I15" s="4">
        <f>I17</f>
        <v>0</v>
      </c>
    </row>
    <row r="16" spans="1:9" ht="18.75" x14ac:dyDescent="0.25">
      <c r="A16" s="110" t="s">
        <v>9</v>
      </c>
      <c r="B16" s="114"/>
      <c r="C16" s="114"/>
      <c r="D16" s="5"/>
      <c r="E16" s="2"/>
      <c r="F16" s="2"/>
      <c r="G16" s="5"/>
      <c r="H16" s="2"/>
      <c r="I16" s="4"/>
    </row>
    <row r="17" spans="1:9" ht="93.75" x14ac:dyDescent="0.25">
      <c r="A17" s="110" t="s">
        <v>200</v>
      </c>
      <c r="B17" s="114">
        <v>244</v>
      </c>
      <c r="C17" s="114">
        <v>214</v>
      </c>
      <c r="D17" s="5">
        <f>E17+F17</f>
        <v>0</v>
      </c>
      <c r="E17" s="2">
        <f>'платные на 2022-2023 год'!E126</f>
        <v>0</v>
      </c>
      <c r="F17" s="2">
        <f>'платные на 2022-2023 год'!F126</f>
        <v>0</v>
      </c>
      <c r="G17" s="5">
        <f>H17+I17</f>
        <v>0</v>
      </c>
      <c r="H17" s="2">
        <f>'платные на 2022-2023 год'!H126</f>
        <v>0</v>
      </c>
      <c r="I17" s="2">
        <f>'платные на 2022-2023 год'!I126</f>
        <v>0</v>
      </c>
    </row>
    <row r="18" spans="1:9" ht="37.5" x14ac:dyDescent="0.25">
      <c r="A18" s="110" t="s">
        <v>14</v>
      </c>
      <c r="B18" s="114" t="s">
        <v>5</v>
      </c>
      <c r="C18" s="114">
        <v>220</v>
      </c>
      <c r="D18" s="5">
        <f t="shared" si="2"/>
        <v>0</v>
      </c>
      <c r="E18" s="2">
        <f>E20+E21+E22+E29+E30+E33+E36</f>
        <v>0</v>
      </c>
      <c r="F18" s="2">
        <f>F20+F21+F22+F29+F30+F33+F36</f>
        <v>0</v>
      </c>
      <c r="G18" s="5">
        <f t="shared" ref="G18" si="5"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 x14ac:dyDescent="0.25">
      <c r="A19" s="110" t="s">
        <v>9</v>
      </c>
      <c r="B19" s="114"/>
      <c r="C19" s="114"/>
      <c r="D19" s="5"/>
      <c r="E19" s="2"/>
      <c r="F19" s="2"/>
      <c r="G19" s="5"/>
      <c r="H19" s="2"/>
      <c r="I19" s="4"/>
    </row>
    <row r="20" spans="1:9" ht="18.75" x14ac:dyDescent="0.25">
      <c r="A20" s="110" t="s">
        <v>15</v>
      </c>
      <c r="B20" s="114">
        <v>244</v>
      </c>
      <c r="C20" s="114">
        <v>221</v>
      </c>
      <c r="D20" s="5">
        <f t="shared" si="2"/>
        <v>0</v>
      </c>
      <c r="E20" s="2">
        <f>'платные на 2022-2023 год'!E129</f>
        <v>0</v>
      </c>
      <c r="F20" s="2">
        <f>'платные на 2022-2023 год'!F129</f>
        <v>0</v>
      </c>
      <c r="G20" s="5">
        <f t="shared" ref="G20:G22" si="6">H20+I20</f>
        <v>0</v>
      </c>
      <c r="H20" s="2">
        <f>'платные на 2022-2023 год'!H129</f>
        <v>0</v>
      </c>
      <c r="I20" s="2">
        <f>'платные на 2022-2023 год'!I129</f>
        <v>0</v>
      </c>
    </row>
    <row r="21" spans="1:9" ht="37.5" x14ac:dyDescent="0.25">
      <c r="A21" s="110" t="s">
        <v>16</v>
      </c>
      <c r="B21" s="114">
        <v>244</v>
      </c>
      <c r="C21" s="114">
        <v>222</v>
      </c>
      <c r="D21" s="5">
        <f t="shared" si="2"/>
        <v>0</v>
      </c>
      <c r="E21" s="2">
        <f>'платные на 2022-2023 год'!E130</f>
        <v>0</v>
      </c>
      <c r="F21" s="2">
        <f>'платные на 2022-2023 год'!F130</f>
        <v>0</v>
      </c>
      <c r="G21" s="5">
        <f t="shared" si="6"/>
        <v>0</v>
      </c>
      <c r="H21" s="2">
        <f>'платные на 2022-2023 год'!H130</f>
        <v>0</v>
      </c>
      <c r="I21" s="2">
        <f>'платные на 2022-2023 год'!I130</f>
        <v>0</v>
      </c>
    </row>
    <row r="22" spans="1:9" ht="37.5" x14ac:dyDescent="0.25">
      <c r="A22" s="110" t="s">
        <v>17</v>
      </c>
      <c r="B22" s="114" t="s">
        <v>5</v>
      </c>
      <c r="C22" s="114">
        <v>223</v>
      </c>
      <c r="D22" s="5">
        <f t="shared" si="2"/>
        <v>0</v>
      </c>
      <c r="E22" s="2">
        <f t="shared" ref="E22:F22" si="7">E24+E25+E26+E27+E28</f>
        <v>0</v>
      </c>
      <c r="F22" s="2">
        <f t="shared" si="7"/>
        <v>0</v>
      </c>
      <c r="G22" s="5">
        <f t="shared" si="6"/>
        <v>0</v>
      </c>
      <c r="H22" s="2">
        <f t="shared" ref="H22:I22" si="8">H24+H25+H26+H27+H28</f>
        <v>0</v>
      </c>
      <c r="I22" s="4">
        <f t="shared" si="8"/>
        <v>0</v>
      </c>
    </row>
    <row r="23" spans="1:9" ht="18.75" x14ac:dyDescent="0.25">
      <c r="A23" s="110" t="s">
        <v>6</v>
      </c>
      <c r="B23" s="114"/>
      <c r="C23" s="114"/>
      <c r="D23" s="5"/>
      <c r="E23" s="2"/>
      <c r="F23" s="2"/>
      <c r="G23" s="5"/>
      <c r="H23" s="2"/>
      <c r="I23" s="4"/>
    </row>
    <row r="24" spans="1:9" ht="56.25" x14ac:dyDescent="0.25">
      <c r="A24" s="110" t="s">
        <v>18</v>
      </c>
      <c r="B24" s="114">
        <v>247</v>
      </c>
      <c r="C24" s="114">
        <v>223</v>
      </c>
      <c r="D24" s="5">
        <f t="shared" si="2"/>
        <v>0</v>
      </c>
      <c r="E24" s="2">
        <f>'платные на 2022-2023 год'!E133</f>
        <v>0</v>
      </c>
      <c r="F24" s="2">
        <f>'платные на 2022-2023 год'!F133</f>
        <v>0</v>
      </c>
      <c r="G24" s="5">
        <f t="shared" ref="G24:G29" si="9">H24+I24</f>
        <v>0</v>
      </c>
      <c r="H24" s="2">
        <f>'платные на 2022-2023 год'!H133</f>
        <v>0</v>
      </c>
      <c r="I24" s="2">
        <f>'платные на 2022-2023 год'!I133</f>
        <v>0</v>
      </c>
    </row>
    <row r="25" spans="1:9" ht="37.5" x14ac:dyDescent="0.25">
      <c r="A25" s="110" t="s">
        <v>19</v>
      </c>
      <c r="B25" s="114">
        <v>247</v>
      </c>
      <c r="C25" s="114">
        <v>223</v>
      </c>
      <c r="D25" s="5">
        <f t="shared" si="2"/>
        <v>0</v>
      </c>
      <c r="E25" s="2">
        <f>'платные на 2022-2023 год'!E134</f>
        <v>0</v>
      </c>
      <c r="F25" s="2">
        <f>'платные на 2022-2023 год'!F134</f>
        <v>0</v>
      </c>
      <c r="G25" s="5">
        <f t="shared" si="9"/>
        <v>0</v>
      </c>
      <c r="H25" s="2">
        <f>'платные на 2022-2023 год'!H134</f>
        <v>0</v>
      </c>
      <c r="I25" s="2">
        <f>'платные на 2022-2023 год'!I134</f>
        <v>0</v>
      </c>
    </row>
    <row r="26" spans="1:9" ht="65.45" customHeight="1" x14ac:dyDescent="0.25">
      <c r="A26" s="110" t="s">
        <v>20</v>
      </c>
      <c r="B26" s="114">
        <v>247</v>
      </c>
      <c r="C26" s="114">
        <v>223</v>
      </c>
      <c r="D26" s="5">
        <f t="shared" si="2"/>
        <v>0</v>
      </c>
      <c r="E26" s="2">
        <f>'платные на 2022-2023 год'!E135</f>
        <v>0</v>
      </c>
      <c r="F26" s="2">
        <f>'платные на 2022-2023 год'!F135</f>
        <v>0</v>
      </c>
      <c r="G26" s="5">
        <f t="shared" si="9"/>
        <v>0</v>
      </c>
      <c r="H26" s="2">
        <f>'платные на 2022-2023 год'!H135</f>
        <v>0</v>
      </c>
      <c r="I26" s="2">
        <f>'платные на 2022-2023 год'!I135</f>
        <v>0</v>
      </c>
    </row>
    <row r="27" spans="1:9" ht="75" x14ac:dyDescent="0.25">
      <c r="A27" s="110" t="s">
        <v>21</v>
      </c>
      <c r="B27" s="114">
        <v>244</v>
      </c>
      <c r="C27" s="114">
        <v>223</v>
      </c>
      <c r="D27" s="5">
        <f t="shared" si="2"/>
        <v>0</v>
      </c>
      <c r="E27" s="2">
        <f>'платные на 2022-2023 год'!E136</f>
        <v>0</v>
      </c>
      <c r="F27" s="2">
        <f>'платные на 2022-2023 год'!F136</f>
        <v>0</v>
      </c>
      <c r="G27" s="5">
        <f t="shared" si="9"/>
        <v>0</v>
      </c>
      <c r="H27" s="2">
        <f>'платные на 2022-2023 год'!H136</f>
        <v>0</v>
      </c>
      <c r="I27" s="2">
        <f>'платные на 2022-2023 год'!I136</f>
        <v>0</v>
      </c>
    </row>
    <row r="28" spans="1:9" ht="56.25" x14ac:dyDescent="0.25">
      <c r="A28" s="110" t="s">
        <v>22</v>
      </c>
      <c r="B28" s="114">
        <v>244</v>
      </c>
      <c r="C28" s="114">
        <v>223</v>
      </c>
      <c r="D28" s="5">
        <f t="shared" si="2"/>
        <v>0</v>
      </c>
      <c r="E28" s="2">
        <f>'платные на 2022-2023 год'!E137</f>
        <v>0</v>
      </c>
      <c r="F28" s="2">
        <f>'платные на 2022-2023 год'!F137</f>
        <v>0</v>
      </c>
      <c r="G28" s="5">
        <f t="shared" si="9"/>
        <v>0</v>
      </c>
      <c r="H28" s="2">
        <f>'платные на 2022-2023 год'!H137</f>
        <v>0</v>
      </c>
      <c r="I28" s="2">
        <f>'платные на 2022-2023 год'!I137</f>
        <v>0</v>
      </c>
    </row>
    <row r="29" spans="1:9" ht="168.75" x14ac:dyDescent="0.25">
      <c r="A29" s="110" t="s">
        <v>23</v>
      </c>
      <c r="B29" s="114">
        <v>244</v>
      </c>
      <c r="C29" s="114">
        <v>224</v>
      </c>
      <c r="D29" s="5">
        <f t="shared" si="2"/>
        <v>0</v>
      </c>
      <c r="E29" s="2">
        <f>'платные на 2022-2023 год'!E138</f>
        <v>0</v>
      </c>
      <c r="F29" s="2">
        <f>'платные на 2022-2023 год'!F138</f>
        <v>0</v>
      </c>
      <c r="G29" s="5">
        <f t="shared" si="9"/>
        <v>0</v>
      </c>
      <c r="H29" s="2">
        <f>'платные на 2022-2023 год'!H138</f>
        <v>0</v>
      </c>
      <c r="I29" s="2">
        <f>'платные на 2022-2023 год'!I138</f>
        <v>0</v>
      </c>
    </row>
    <row r="30" spans="1:9" ht="56.25" x14ac:dyDescent="0.25">
      <c r="A30" s="110" t="s">
        <v>24</v>
      </c>
      <c r="B30" s="114" t="s">
        <v>5</v>
      </c>
      <c r="C30" s="114">
        <v>225</v>
      </c>
      <c r="D30" s="2">
        <f t="shared" ref="D30:G30" si="10">D31+D32</f>
        <v>0</v>
      </c>
      <c r="E30" s="2">
        <f>E31+E32</f>
        <v>0</v>
      </c>
      <c r="F30" s="2">
        <f t="shared" si="10"/>
        <v>0</v>
      </c>
      <c r="G30" s="2">
        <f t="shared" si="10"/>
        <v>0</v>
      </c>
      <c r="H30" s="2">
        <f>H31+H32</f>
        <v>0</v>
      </c>
      <c r="I30" s="4">
        <f t="shared" ref="I30" si="11">I31+I32</f>
        <v>0</v>
      </c>
    </row>
    <row r="31" spans="1:9" ht="18.75" x14ac:dyDescent="0.25">
      <c r="A31" s="159" t="s">
        <v>6</v>
      </c>
      <c r="B31" s="114">
        <v>243</v>
      </c>
      <c r="C31" s="114">
        <v>225</v>
      </c>
      <c r="D31" s="5">
        <f t="shared" si="2"/>
        <v>0</v>
      </c>
      <c r="E31" s="2">
        <f>'платные на 2022-2023 год'!E140</f>
        <v>0</v>
      </c>
      <c r="F31" s="2">
        <f>'платные на 2022-2023 год'!F140</f>
        <v>0</v>
      </c>
      <c r="G31" s="5">
        <f t="shared" ref="G31:G42" si="12">H31+I31</f>
        <v>0</v>
      </c>
      <c r="H31" s="2">
        <f>'платные на 2022-2023 год'!H140</f>
        <v>0</v>
      </c>
      <c r="I31" s="2">
        <f>'платные на 2022-2023 год'!I140</f>
        <v>0</v>
      </c>
    </row>
    <row r="32" spans="1:9" ht="18.75" x14ac:dyDescent="0.25">
      <c r="A32" s="159"/>
      <c r="B32" s="114">
        <v>244</v>
      </c>
      <c r="C32" s="114">
        <v>225</v>
      </c>
      <c r="D32" s="5">
        <f t="shared" si="2"/>
        <v>0</v>
      </c>
      <c r="E32" s="2">
        <f>'платные на 2022-2023 год'!E141</f>
        <v>0</v>
      </c>
      <c r="F32" s="2">
        <f>'платные на 2022-2023 год'!F141</f>
        <v>0</v>
      </c>
      <c r="G32" s="5">
        <f t="shared" si="12"/>
        <v>0</v>
      </c>
      <c r="H32" s="2">
        <f>'платные на 2022-2023 год'!H141</f>
        <v>0</v>
      </c>
      <c r="I32" s="2">
        <f>'платные на 2022-2023 год'!I141</f>
        <v>0</v>
      </c>
    </row>
    <row r="33" spans="1:9" ht="37.5" x14ac:dyDescent="0.25">
      <c r="A33" s="110" t="s">
        <v>58</v>
      </c>
      <c r="B33" s="114" t="s">
        <v>5</v>
      </c>
      <c r="C33" s="114">
        <v>226</v>
      </c>
      <c r="D33" s="5">
        <f t="shared" si="2"/>
        <v>0</v>
      </c>
      <c r="E33" s="2">
        <f>E34+E35</f>
        <v>0</v>
      </c>
      <c r="F33" s="2">
        <f>F34+F35</f>
        <v>0</v>
      </c>
      <c r="G33" s="5">
        <f t="shared" si="12"/>
        <v>0</v>
      </c>
      <c r="H33" s="2">
        <f>H34+H35</f>
        <v>0</v>
      </c>
      <c r="I33" s="4">
        <f>I34+I35</f>
        <v>0</v>
      </c>
    </row>
    <row r="34" spans="1:9" ht="18.75" x14ac:dyDescent="0.25">
      <c r="A34" s="159" t="s">
        <v>6</v>
      </c>
      <c r="B34" s="114">
        <v>243</v>
      </c>
      <c r="C34" s="114">
        <v>226</v>
      </c>
      <c r="D34" s="5">
        <f t="shared" si="2"/>
        <v>0</v>
      </c>
      <c r="E34" s="2">
        <f>'платные на 2022-2023 год'!E143</f>
        <v>0</v>
      </c>
      <c r="F34" s="2">
        <f>'платные на 2022-2023 год'!F143</f>
        <v>0</v>
      </c>
      <c r="G34" s="5">
        <f t="shared" si="12"/>
        <v>0</v>
      </c>
      <c r="H34" s="2">
        <f>'платные на 2022-2023 год'!H143</f>
        <v>0</v>
      </c>
      <c r="I34" s="2">
        <f>'платные на 2022-2023 год'!I143</f>
        <v>0</v>
      </c>
    </row>
    <row r="35" spans="1:9" ht="18.75" x14ac:dyDescent="0.25">
      <c r="A35" s="159"/>
      <c r="B35" s="114">
        <v>244</v>
      </c>
      <c r="C35" s="114">
        <v>226</v>
      </c>
      <c r="D35" s="5">
        <f t="shared" si="2"/>
        <v>0</v>
      </c>
      <c r="E35" s="2">
        <f>'платные на 2022-2023 год'!E144</f>
        <v>0</v>
      </c>
      <c r="F35" s="2">
        <f>'платные на 2022-2023 год'!F144</f>
        <v>0</v>
      </c>
      <c r="G35" s="5">
        <f t="shared" si="12"/>
        <v>0</v>
      </c>
      <c r="H35" s="2">
        <f>'платные на 2022-2023 год'!H144</f>
        <v>0</v>
      </c>
      <c r="I35" s="2">
        <f>'платные на 2022-2023 год'!I144</f>
        <v>0</v>
      </c>
    </row>
    <row r="36" spans="1:9" ht="18.75" x14ac:dyDescent="0.25">
      <c r="A36" s="110" t="s">
        <v>25</v>
      </c>
      <c r="B36" s="114">
        <v>244</v>
      </c>
      <c r="C36" s="114">
        <v>227</v>
      </c>
      <c r="D36" s="5">
        <f t="shared" si="2"/>
        <v>0</v>
      </c>
      <c r="E36" s="2">
        <f>'платные на 2022-2023 год'!E145</f>
        <v>0</v>
      </c>
      <c r="F36" s="2">
        <f>'платные на 2022-2023 год'!F145</f>
        <v>0</v>
      </c>
      <c r="G36" s="5">
        <f t="shared" si="12"/>
        <v>0</v>
      </c>
      <c r="H36" s="2">
        <f>'платные на 2022-2023 год'!H145</f>
        <v>0</v>
      </c>
      <c r="I36" s="2">
        <f>'платные на 2022-2023 год'!I145</f>
        <v>0</v>
      </c>
    </row>
    <row r="37" spans="1:9" ht="54" customHeight="1" x14ac:dyDescent="0.25">
      <c r="A37" s="151" t="s">
        <v>355</v>
      </c>
      <c r="B37" s="152">
        <v>244</v>
      </c>
      <c r="C37" s="152">
        <v>228</v>
      </c>
      <c r="D37" s="5">
        <v>0</v>
      </c>
      <c r="E37" s="2">
        <v>0</v>
      </c>
      <c r="F37" s="2">
        <v>0</v>
      </c>
      <c r="G37" s="5">
        <v>0</v>
      </c>
      <c r="H37" s="2">
        <v>0</v>
      </c>
      <c r="I37" s="158">
        <v>0</v>
      </c>
    </row>
    <row r="38" spans="1:9" ht="18.75" x14ac:dyDescent="0.25">
      <c r="A38" s="110" t="s">
        <v>30</v>
      </c>
      <c r="B38" s="114" t="s">
        <v>5</v>
      </c>
      <c r="C38" s="114">
        <v>290</v>
      </c>
      <c r="D38" s="5">
        <f t="shared" si="2"/>
        <v>0</v>
      </c>
      <c r="E38" s="2">
        <f>E40+E41</f>
        <v>0</v>
      </c>
      <c r="F38" s="2">
        <f>F40+F41</f>
        <v>0</v>
      </c>
      <c r="G38" s="5">
        <f t="shared" si="12"/>
        <v>0</v>
      </c>
      <c r="H38" s="2">
        <f>H40+H41</f>
        <v>0</v>
      </c>
      <c r="I38" s="4">
        <f>I40+I41</f>
        <v>0</v>
      </c>
    </row>
    <row r="39" spans="1:9" ht="18.75" x14ac:dyDescent="0.25">
      <c r="A39" s="110" t="s">
        <v>9</v>
      </c>
      <c r="B39" s="114"/>
      <c r="C39" s="114"/>
      <c r="D39" s="5">
        <f t="shared" si="2"/>
        <v>0</v>
      </c>
      <c r="E39" s="2"/>
      <c r="F39" s="2"/>
      <c r="G39" s="5">
        <f t="shared" si="12"/>
        <v>0</v>
      </c>
      <c r="H39" s="2"/>
      <c r="I39" s="4"/>
    </row>
    <row r="40" spans="1:9" ht="56.25" x14ac:dyDescent="0.25">
      <c r="A40" s="110" t="s">
        <v>34</v>
      </c>
      <c r="B40" s="114">
        <v>244</v>
      </c>
      <c r="C40" s="114">
        <v>296</v>
      </c>
      <c r="D40" s="5">
        <f t="shared" si="2"/>
        <v>0</v>
      </c>
      <c r="E40" s="2">
        <f>'платные на 2022-2023 год'!E148</f>
        <v>0</v>
      </c>
      <c r="F40" s="2">
        <f>'платные на 2022-2023 год'!F148</f>
        <v>0</v>
      </c>
      <c r="G40" s="5">
        <f t="shared" si="12"/>
        <v>0</v>
      </c>
      <c r="H40" s="2">
        <f>'платные на 2022-2023 год'!H148</f>
        <v>0</v>
      </c>
      <c r="I40" s="2">
        <f>'платные на 2022-2023 год'!I148</f>
        <v>0</v>
      </c>
    </row>
    <row r="41" spans="1:9" ht="56.25" x14ac:dyDescent="0.25">
      <c r="A41" s="110" t="s">
        <v>35</v>
      </c>
      <c r="B41" s="114">
        <v>244</v>
      </c>
      <c r="C41" s="114">
        <v>297</v>
      </c>
      <c r="D41" s="5">
        <f t="shared" si="2"/>
        <v>0</v>
      </c>
      <c r="E41" s="2">
        <f>'платные на 2022-2023 год'!E149</f>
        <v>0</v>
      </c>
      <c r="F41" s="2">
        <f>'платные на 2022-2023 год'!F149</f>
        <v>0</v>
      </c>
      <c r="G41" s="5">
        <f t="shared" si="12"/>
        <v>0</v>
      </c>
      <c r="H41" s="2">
        <f>'платные на 2022-2023 год'!H149</f>
        <v>0</v>
      </c>
      <c r="I41" s="2">
        <f>'платные на 2022-2023 год'!I149</f>
        <v>0</v>
      </c>
    </row>
    <row r="42" spans="1:9" ht="56.25" x14ac:dyDescent="0.25">
      <c r="A42" s="110" t="s">
        <v>59</v>
      </c>
      <c r="B42" s="114" t="s">
        <v>5</v>
      </c>
      <c r="C42" s="114">
        <v>300</v>
      </c>
      <c r="D42" s="5">
        <f t="shared" si="2"/>
        <v>0</v>
      </c>
      <c r="E42" s="2">
        <f>E44+E46+E45</f>
        <v>0</v>
      </c>
      <c r="F42" s="2">
        <f>F44+F46+F45</f>
        <v>0</v>
      </c>
      <c r="G42" s="5">
        <f t="shared" si="12"/>
        <v>0</v>
      </c>
      <c r="H42" s="2">
        <f>H44+H46+H45</f>
        <v>0</v>
      </c>
      <c r="I42" s="4">
        <f>I44+I46+I45</f>
        <v>0</v>
      </c>
    </row>
    <row r="43" spans="1:9" ht="18.75" x14ac:dyDescent="0.25">
      <c r="A43" s="110" t="s">
        <v>9</v>
      </c>
      <c r="B43" s="114"/>
      <c r="C43" s="114"/>
      <c r="D43" s="5"/>
      <c r="E43" s="2"/>
      <c r="F43" s="2"/>
      <c r="G43" s="5"/>
      <c r="H43" s="2"/>
      <c r="I43" s="4"/>
    </row>
    <row r="44" spans="1:9" ht="14.45" customHeight="1" x14ac:dyDescent="0.25">
      <c r="A44" s="110" t="s">
        <v>36</v>
      </c>
      <c r="B44" s="114">
        <v>244</v>
      </c>
      <c r="C44" s="114">
        <v>310</v>
      </c>
      <c r="D44" s="5">
        <f t="shared" si="2"/>
        <v>0</v>
      </c>
      <c r="E44" s="2">
        <f>'платные на 2022-2023 год'!E152</f>
        <v>0</v>
      </c>
      <c r="F44" s="2">
        <f>'платные на 2022-2023 год'!F152</f>
        <v>0</v>
      </c>
      <c r="G44" s="5">
        <f t="shared" ref="G44:G46" si="13">H44+I44</f>
        <v>0</v>
      </c>
      <c r="H44" s="2">
        <f>'платные на 2022-2023 год'!H152</f>
        <v>0</v>
      </c>
      <c r="I44" s="2">
        <f>'платные на 2022-2023 год'!I152</f>
        <v>0</v>
      </c>
    </row>
    <row r="45" spans="1:9" ht="75" x14ac:dyDescent="0.25">
      <c r="A45" s="110" t="s">
        <v>68</v>
      </c>
      <c r="B45" s="114">
        <v>244</v>
      </c>
      <c r="C45" s="114">
        <v>320</v>
      </c>
      <c r="D45" s="5">
        <f t="shared" si="2"/>
        <v>0</v>
      </c>
      <c r="E45" s="2">
        <f>'платные на 2022-2023 год'!E153</f>
        <v>0</v>
      </c>
      <c r="F45" s="2">
        <f>'платные на 2022-2023 год'!F153</f>
        <v>0</v>
      </c>
      <c r="G45" s="5">
        <f t="shared" si="13"/>
        <v>0</v>
      </c>
      <c r="H45" s="2">
        <f>'платные на 2022-2023 год'!H153</f>
        <v>0</v>
      </c>
      <c r="I45" s="2">
        <f>'платные на 2022-2023 год'!I153</f>
        <v>0</v>
      </c>
    </row>
    <row r="46" spans="1:9" ht="75" x14ac:dyDescent="0.25">
      <c r="A46" s="110" t="s">
        <v>60</v>
      </c>
      <c r="B46" s="114" t="s">
        <v>5</v>
      </c>
      <c r="C46" s="114">
        <v>340</v>
      </c>
      <c r="D46" s="5">
        <f t="shared" si="2"/>
        <v>0</v>
      </c>
      <c r="E46" s="2">
        <f>E48+E49+E50+E51+E52+E53+E55</f>
        <v>0</v>
      </c>
      <c r="F46" s="2">
        <f>F48+F49+F50+F51+F52+F53+F55</f>
        <v>0</v>
      </c>
      <c r="G46" s="5">
        <f t="shared" si="13"/>
        <v>0</v>
      </c>
      <c r="H46" s="2">
        <f>H48+H49+H50+H51+H52+H53+H55</f>
        <v>0</v>
      </c>
      <c r="I46" s="4">
        <f>I48+I49+I50+I51+I52+I53+I55</f>
        <v>0</v>
      </c>
    </row>
    <row r="47" spans="1:9" ht="18.75" x14ac:dyDescent="0.25">
      <c r="A47" s="110" t="s">
        <v>6</v>
      </c>
      <c r="B47" s="114"/>
      <c r="C47" s="114"/>
      <c r="D47" s="5"/>
      <c r="E47" s="2"/>
      <c r="F47" s="2"/>
      <c r="G47" s="5"/>
      <c r="H47" s="2"/>
      <c r="I47" s="4"/>
    </row>
    <row r="48" spans="1:9" ht="131.25" x14ac:dyDescent="0.25">
      <c r="A48" s="110" t="s">
        <v>37</v>
      </c>
      <c r="B48" s="114">
        <v>244</v>
      </c>
      <c r="C48" s="114">
        <v>341</v>
      </c>
      <c r="D48" s="5">
        <f t="shared" ref="D48:D55" si="14">E48+F48</f>
        <v>0</v>
      </c>
      <c r="E48" s="2">
        <f>'платные на 2022-2023 год'!E156</f>
        <v>0</v>
      </c>
      <c r="F48" s="2">
        <f>'платные на 2022-2023 год'!F156</f>
        <v>0</v>
      </c>
      <c r="G48" s="5">
        <f t="shared" ref="G48:G55" si="15">H48+I48</f>
        <v>0</v>
      </c>
      <c r="H48" s="2">
        <f>'платные на 2022-2023 год'!H156</f>
        <v>0</v>
      </c>
      <c r="I48" s="2">
        <f>'платные на 2022-2023 год'!I156</f>
        <v>0</v>
      </c>
    </row>
    <row r="49" spans="1:9" ht="56.25" x14ac:dyDescent="0.25">
      <c r="A49" s="110" t="s">
        <v>38</v>
      </c>
      <c r="B49" s="114">
        <v>244</v>
      </c>
      <c r="C49" s="114">
        <v>342</v>
      </c>
      <c r="D49" s="5">
        <f t="shared" si="14"/>
        <v>0</v>
      </c>
      <c r="E49" s="2">
        <f>'платные на 2022-2023 год'!E157</f>
        <v>0</v>
      </c>
      <c r="F49" s="2">
        <f>'платные на 2022-2023 год'!F157</f>
        <v>0</v>
      </c>
      <c r="G49" s="5">
        <f t="shared" si="15"/>
        <v>0</v>
      </c>
      <c r="H49" s="2">
        <f>'платные на 2022-2023 год'!H157</f>
        <v>0</v>
      </c>
      <c r="I49" s="2">
        <f>'платные на 2022-2023 год'!I157</f>
        <v>0</v>
      </c>
    </row>
    <row r="50" spans="1:9" ht="75" x14ac:dyDescent="0.25">
      <c r="A50" s="110" t="s">
        <v>39</v>
      </c>
      <c r="B50" s="114">
        <v>244</v>
      </c>
      <c r="C50" s="114">
        <v>343</v>
      </c>
      <c r="D50" s="5">
        <f t="shared" si="14"/>
        <v>0</v>
      </c>
      <c r="E50" s="2">
        <f>'платные на 2022-2023 год'!E158</f>
        <v>0</v>
      </c>
      <c r="F50" s="2">
        <f>'платные на 2022-2023 год'!F158</f>
        <v>0</v>
      </c>
      <c r="G50" s="5">
        <f t="shared" si="15"/>
        <v>0</v>
      </c>
      <c r="H50" s="2">
        <f>'платные на 2022-2023 год'!H158</f>
        <v>0</v>
      </c>
      <c r="I50" s="2">
        <f>'платные на 2022-2023 год'!I158</f>
        <v>0</v>
      </c>
    </row>
    <row r="51" spans="1:9" ht="75" x14ac:dyDescent="0.25">
      <c r="A51" s="110" t="s">
        <v>40</v>
      </c>
      <c r="B51" s="114">
        <v>244</v>
      </c>
      <c r="C51" s="114">
        <v>344</v>
      </c>
      <c r="D51" s="5">
        <f t="shared" si="14"/>
        <v>0</v>
      </c>
      <c r="E51" s="2">
        <f>'платные на 2022-2023 год'!E159</f>
        <v>0</v>
      </c>
      <c r="F51" s="2">
        <f>'платные на 2022-2023 год'!F159</f>
        <v>0</v>
      </c>
      <c r="G51" s="5">
        <f t="shared" si="15"/>
        <v>0</v>
      </c>
      <c r="H51" s="2">
        <f>'платные на 2022-2023 год'!H159</f>
        <v>0</v>
      </c>
      <c r="I51" s="2">
        <f>'платные на 2022-2023 год'!I159</f>
        <v>0</v>
      </c>
    </row>
    <row r="52" spans="1:9" ht="56.25" x14ac:dyDescent="0.25">
      <c r="A52" s="110" t="s">
        <v>41</v>
      </c>
      <c r="B52" s="114">
        <v>244</v>
      </c>
      <c r="C52" s="114">
        <v>345</v>
      </c>
      <c r="D52" s="5">
        <f t="shared" si="14"/>
        <v>0</v>
      </c>
      <c r="E52" s="2">
        <f>'платные на 2022-2023 год'!E160</f>
        <v>0</v>
      </c>
      <c r="F52" s="2">
        <f>'платные на 2022-2023 год'!F160</f>
        <v>0</v>
      </c>
      <c r="G52" s="5">
        <f t="shared" si="15"/>
        <v>0</v>
      </c>
      <c r="H52" s="2">
        <f>'платные на 2022-2023 год'!H160</f>
        <v>0</v>
      </c>
      <c r="I52" s="2">
        <f>'платные на 2022-2023 год'!I160</f>
        <v>0</v>
      </c>
    </row>
    <row r="53" spans="1:9" ht="75" x14ac:dyDescent="0.25">
      <c r="A53" s="110" t="s">
        <v>42</v>
      </c>
      <c r="B53" s="114">
        <v>244</v>
      </c>
      <c r="C53" s="114">
        <v>346</v>
      </c>
      <c r="D53" s="5">
        <f t="shared" si="14"/>
        <v>0</v>
      </c>
      <c r="E53" s="2">
        <f>'платные на 2022-2023 год'!E161</f>
        <v>0</v>
      </c>
      <c r="F53" s="2">
        <f>'платные на 2022-2023 год'!F161</f>
        <v>0</v>
      </c>
      <c r="G53" s="5">
        <f t="shared" si="15"/>
        <v>0</v>
      </c>
      <c r="H53" s="2">
        <f>'платные на 2022-2023 год'!H161</f>
        <v>0</v>
      </c>
      <c r="I53" s="2">
        <f>'платные на 2022-2023 год'!I161</f>
        <v>0</v>
      </c>
    </row>
    <row r="54" spans="1:9" ht="111" customHeight="1" x14ac:dyDescent="0.25">
      <c r="A54" s="151" t="s">
        <v>356</v>
      </c>
      <c r="B54" s="152">
        <v>244</v>
      </c>
      <c r="C54" s="152">
        <v>347</v>
      </c>
      <c r="D54" s="5">
        <v>0</v>
      </c>
      <c r="E54" s="2">
        <v>0</v>
      </c>
      <c r="F54" s="2">
        <v>0</v>
      </c>
      <c r="G54" s="5">
        <v>0</v>
      </c>
      <c r="H54" s="2">
        <v>0</v>
      </c>
      <c r="I54" s="2">
        <v>0</v>
      </c>
    </row>
    <row r="55" spans="1:9" ht="112.5" x14ac:dyDescent="0.25">
      <c r="A55" s="110" t="s">
        <v>43</v>
      </c>
      <c r="B55" s="114">
        <v>244</v>
      </c>
      <c r="C55" s="114">
        <v>349</v>
      </c>
      <c r="D55" s="5">
        <f t="shared" si="14"/>
        <v>0</v>
      </c>
      <c r="E55" s="2">
        <f>'платные на 2022-2023 год'!E162</f>
        <v>0</v>
      </c>
      <c r="F55" s="2">
        <f>'платные на 2022-2023 год'!F162</f>
        <v>0</v>
      </c>
      <c r="G55" s="5">
        <f t="shared" si="15"/>
        <v>0</v>
      </c>
      <c r="H55" s="2">
        <f>'платные на 2022-2023 год'!H162</f>
        <v>0</v>
      </c>
      <c r="I55" s="2">
        <f>'платные на 2022-2023 год'!I162</f>
        <v>0</v>
      </c>
    </row>
    <row r="56" spans="1:9" ht="32.450000000000003" customHeight="1" x14ac:dyDescent="0.25">
      <c r="A56" s="257" t="s">
        <v>201</v>
      </c>
      <c r="B56" s="258"/>
      <c r="C56" s="258"/>
      <c r="D56" s="258"/>
      <c r="E56" s="258"/>
      <c r="F56" s="258"/>
      <c r="G56" s="258"/>
      <c r="H56" s="258"/>
      <c r="I56" s="259"/>
    </row>
    <row r="57" spans="1:9" ht="18.75" x14ac:dyDescent="0.25">
      <c r="A57" s="110" t="s">
        <v>8</v>
      </c>
      <c r="B57" s="114" t="s">
        <v>5</v>
      </c>
      <c r="C57" s="114">
        <v>200</v>
      </c>
      <c r="D57" s="5">
        <f t="shared" ref="D57" si="16">E57+F57</f>
        <v>1018026</v>
      </c>
      <c r="E57" s="2">
        <f>E59+E62+E82</f>
        <v>1018026</v>
      </c>
      <c r="F57" s="2">
        <f>F59+F62+F82</f>
        <v>0</v>
      </c>
      <c r="G57" s="5">
        <f t="shared" ref="G57" si="17">H57+I57</f>
        <v>1018026</v>
      </c>
      <c r="H57" s="2">
        <f>H59+H62+H82</f>
        <v>1018026</v>
      </c>
      <c r="I57" s="4">
        <f>I59+I62+I82</f>
        <v>0</v>
      </c>
    </row>
    <row r="58" spans="1:9" ht="18.75" x14ac:dyDescent="0.25">
      <c r="A58" s="110" t="s">
        <v>9</v>
      </c>
      <c r="B58" s="114"/>
      <c r="C58" s="114"/>
      <c r="D58" s="5"/>
      <c r="E58" s="2"/>
      <c r="F58" s="2"/>
      <c r="G58" s="5"/>
      <c r="H58" s="2"/>
      <c r="I58" s="4"/>
    </row>
    <row r="59" spans="1:9" ht="75" x14ac:dyDescent="0.25">
      <c r="A59" s="110" t="s">
        <v>10</v>
      </c>
      <c r="B59" s="114" t="s">
        <v>5</v>
      </c>
      <c r="C59" s="114">
        <v>210</v>
      </c>
      <c r="D59" s="5">
        <f t="shared" ref="D59" si="18">E59+F59</f>
        <v>0</v>
      </c>
      <c r="E59" s="2">
        <f>E61</f>
        <v>0</v>
      </c>
      <c r="F59" s="2">
        <f>F61</f>
        <v>0</v>
      </c>
      <c r="G59" s="5">
        <f t="shared" ref="G59" si="19">H59+I59</f>
        <v>0</v>
      </c>
      <c r="H59" s="2">
        <f>H61</f>
        <v>0</v>
      </c>
      <c r="I59" s="4">
        <f>I61</f>
        <v>0</v>
      </c>
    </row>
    <row r="60" spans="1:9" ht="18.75" x14ac:dyDescent="0.25">
      <c r="A60" s="110" t="s">
        <v>9</v>
      </c>
      <c r="B60" s="114"/>
      <c r="C60" s="114"/>
      <c r="D60" s="5"/>
      <c r="E60" s="2"/>
      <c r="F60" s="2"/>
      <c r="G60" s="5"/>
      <c r="H60" s="2"/>
      <c r="I60" s="4"/>
    </row>
    <row r="61" spans="1:9" ht="93.75" x14ac:dyDescent="0.25">
      <c r="A61" s="110" t="s">
        <v>200</v>
      </c>
      <c r="B61" s="114">
        <v>244</v>
      </c>
      <c r="C61" s="114">
        <v>214</v>
      </c>
      <c r="D61" s="5">
        <f>E61+F61</f>
        <v>0</v>
      </c>
      <c r="E61" s="2">
        <f>'платные на 2022-2023 год'!E168</f>
        <v>0</v>
      </c>
      <c r="F61" s="2">
        <f>'платные на 2022-2023 год'!F168</f>
        <v>0</v>
      </c>
      <c r="G61" s="5">
        <f>H61+I61</f>
        <v>0</v>
      </c>
      <c r="H61" s="2">
        <f>'платные на 2022-2023 год'!H168</f>
        <v>0</v>
      </c>
      <c r="I61" s="2">
        <f>'платные на 2022-2023 год'!I168</f>
        <v>0</v>
      </c>
    </row>
    <row r="62" spans="1:9" ht="37.5" x14ac:dyDescent="0.25">
      <c r="A62" s="110" t="s">
        <v>14</v>
      </c>
      <c r="B62" s="114" t="s">
        <v>5</v>
      </c>
      <c r="C62" s="114">
        <v>220</v>
      </c>
      <c r="D62" s="5">
        <f t="shared" ref="D62" si="20">E62+F62</f>
        <v>1018026</v>
      </c>
      <c r="E62" s="2">
        <f>E64+E65+E66+E73+E74+E77+E80</f>
        <v>1018026</v>
      </c>
      <c r="F62" s="2">
        <f>F64+F65+F66+F73+F74+F77+F80</f>
        <v>0</v>
      </c>
      <c r="G62" s="5">
        <f t="shared" ref="G62" si="21">H62+I62</f>
        <v>1018026</v>
      </c>
      <c r="H62" s="2">
        <f>H64+H65+H66+H73+H74+H77+H80</f>
        <v>1018026</v>
      </c>
      <c r="I62" s="4">
        <f>I64+I65+I66+I73+I74+I77+I80</f>
        <v>0</v>
      </c>
    </row>
    <row r="63" spans="1:9" ht="18.75" x14ac:dyDescent="0.25">
      <c r="A63" s="110" t="s">
        <v>9</v>
      </c>
      <c r="B63" s="114"/>
      <c r="C63" s="114"/>
      <c r="D63" s="5"/>
      <c r="E63" s="2"/>
      <c r="F63" s="2"/>
      <c r="G63" s="5"/>
      <c r="H63" s="2"/>
      <c r="I63" s="4"/>
    </row>
    <row r="64" spans="1:9" ht="18.75" x14ac:dyDescent="0.25">
      <c r="A64" s="110" t="s">
        <v>15</v>
      </c>
      <c r="B64" s="114">
        <v>244</v>
      </c>
      <c r="C64" s="114">
        <v>221</v>
      </c>
      <c r="D64" s="5">
        <f t="shared" ref="D64:D66" si="22">E64+F64</f>
        <v>5650</v>
      </c>
      <c r="E64" s="2">
        <f>'платные на 2022-2023 год'!E171</f>
        <v>5650</v>
      </c>
      <c r="F64" s="2">
        <f>'платные на 2022-2023 год'!F171</f>
        <v>0</v>
      </c>
      <c r="G64" s="5">
        <f t="shared" ref="G64:G66" si="23">H64+I64</f>
        <v>5650</v>
      </c>
      <c r="H64" s="2">
        <f>'платные на 2022-2023 год'!H171</f>
        <v>5650</v>
      </c>
      <c r="I64" s="2">
        <f>'платные на 2022-2023 год'!I171</f>
        <v>0</v>
      </c>
    </row>
    <row r="65" spans="1:9" ht="37.5" x14ac:dyDescent="0.25">
      <c r="A65" s="110" t="s">
        <v>16</v>
      </c>
      <c r="B65" s="114">
        <v>244</v>
      </c>
      <c r="C65" s="114">
        <v>222</v>
      </c>
      <c r="D65" s="5">
        <f t="shared" si="22"/>
        <v>0</v>
      </c>
      <c r="E65" s="2">
        <f>'платные на 2022-2023 год'!E172</f>
        <v>0</v>
      </c>
      <c r="F65" s="2">
        <f>'платные на 2022-2023 год'!F172</f>
        <v>0</v>
      </c>
      <c r="G65" s="5">
        <f t="shared" si="23"/>
        <v>0</v>
      </c>
      <c r="H65" s="2">
        <f>'платные на 2022-2023 год'!H172</f>
        <v>0</v>
      </c>
      <c r="I65" s="2">
        <f>'платные на 2022-2023 год'!I172</f>
        <v>0</v>
      </c>
    </row>
    <row r="66" spans="1:9" ht="37.5" x14ac:dyDescent="0.25">
      <c r="A66" s="110" t="s">
        <v>17</v>
      </c>
      <c r="B66" s="114" t="s">
        <v>5</v>
      </c>
      <c r="C66" s="114">
        <v>223</v>
      </c>
      <c r="D66" s="5">
        <f t="shared" si="22"/>
        <v>133600</v>
      </c>
      <c r="E66" s="2">
        <f t="shared" ref="E66:F66" si="24">E68+E69+E70+E71+E72</f>
        <v>133600</v>
      </c>
      <c r="F66" s="2">
        <f t="shared" si="24"/>
        <v>0</v>
      </c>
      <c r="G66" s="5">
        <f t="shared" si="23"/>
        <v>133600</v>
      </c>
      <c r="H66" s="2">
        <f t="shared" ref="H66:I66" si="25">H68+H69+H70+H71+H72</f>
        <v>133600</v>
      </c>
      <c r="I66" s="4">
        <f t="shared" si="25"/>
        <v>0</v>
      </c>
    </row>
    <row r="67" spans="1:9" ht="18.75" x14ac:dyDescent="0.25">
      <c r="A67" s="110" t="s">
        <v>6</v>
      </c>
      <c r="B67" s="114"/>
      <c r="C67" s="114"/>
      <c r="D67" s="5"/>
      <c r="E67" s="2"/>
      <c r="F67" s="2"/>
      <c r="G67" s="5"/>
      <c r="H67" s="2"/>
      <c r="I67" s="4"/>
    </row>
    <row r="68" spans="1:9" ht="56.25" x14ac:dyDescent="0.25">
      <c r="A68" s="110" t="s">
        <v>18</v>
      </c>
      <c r="B68" s="114">
        <v>244</v>
      </c>
      <c r="C68" s="114">
        <v>223</v>
      </c>
      <c r="D68" s="5">
        <f t="shared" ref="D68:D73" si="26">E68+F68</f>
        <v>0</v>
      </c>
      <c r="E68" s="2">
        <f>'платные на 2022-2023 год'!E175</f>
        <v>0</v>
      </c>
      <c r="F68" s="2">
        <f>'платные на 2022-2023 год'!F175</f>
        <v>0</v>
      </c>
      <c r="G68" s="5">
        <f t="shared" ref="G68:G73" si="27">H68+I68</f>
        <v>0</v>
      </c>
      <c r="H68" s="2">
        <f>'платные на 2022-2023 год'!H175</f>
        <v>0</v>
      </c>
      <c r="I68" s="2">
        <f>'платные на 2022-2023 год'!I175</f>
        <v>0</v>
      </c>
    </row>
    <row r="69" spans="1:9" ht="37.5" x14ac:dyDescent="0.25">
      <c r="A69" s="110" t="s">
        <v>19</v>
      </c>
      <c r="B69" s="114">
        <v>244</v>
      </c>
      <c r="C69" s="114">
        <v>223</v>
      </c>
      <c r="D69" s="5">
        <f t="shared" si="26"/>
        <v>0</v>
      </c>
      <c r="E69" s="2">
        <f>'платные на 2022-2023 год'!E176</f>
        <v>0</v>
      </c>
      <c r="F69" s="2">
        <f>'платные на 2022-2023 год'!F176</f>
        <v>0</v>
      </c>
      <c r="G69" s="5">
        <f t="shared" si="27"/>
        <v>0</v>
      </c>
      <c r="H69" s="2">
        <f>'платные на 2022-2023 год'!H176</f>
        <v>0</v>
      </c>
      <c r="I69" s="2">
        <f>'платные на 2022-2023 год'!I176</f>
        <v>0</v>
      </c>
    </row>
    <row r="70" spans="1:9" ht="75" x14ac:dyDescent="0.25">
      <c r="A70" s="110" t="s">
        <v>20</v>
      </c>
      <c r="B70" s="114">
        <v>244</v>
      </c>
      <c r="C70" s="114">
        <v>223</v>
      </c>
      <c r="D70" s="5">
        <f t="shared" si="26"/>
        <v>131000</v>
      </c>
      <c r="E70" s="2">
        <f>'платные на 2022-2023 год'!E177</f>
        <v>131000</v>
      </c>
      <c r="F70" s="2">
        <f>'платные на 2022-2023 год'!F177</f>
        <v>0</v>
      </c>
      <c r="G70" s="5">
        <f t="shared" si="27"/>
        <v>131000</v>
      </c>
      <c r="H70" s="2">
        <f>'платные на 2022-2023 год'!H177</f>
        <v>131000</v>
      </c>
      <c r="I70" s="2">
        <f>'платные на 2022-2023 год'!I177</f>
        <v>0</v>
      </c>
    </row>
    <row r="71" spans="1:9" ht="75" x14ac:dyDescent="0.25">
      <c r="A71" s="110" t="s">
        <v>21</v>
      </c>
      <c r="B71" s="114">
        <v>244</v>
      </c>
      <c r="C71" s="114">
        <v>223</v>
      </c>
      <c r="D71" s="5">
        <f t="shared" si="26"/>
        <v>2600</v>
      </c>
      <c r="E71" s="2">
        <f>'платные на 2022-2023 год'!E178</f>
        <v>2600</v>
      </c>
      <c r="F71" s="2">
        <f>'платные на 2022-2023 год'!F178</f>
        <v>0</v>
      </c>
      <c r="G71" s="5">
        <f t="shared" si="27"/>
        <v>2600</v>
      </c>
      <c r="H71" s="2">
        <f>'платные на 2022-2023 год'!H178</f>
        <v>2600</v>
      </c>
      <c r="I71" s="2">
        <f>'платные на 2022-2023 год'!I178</f>
        <v>0</v>
      </c>
    </row>
    <row r="72" spans="1:9" ht="56.25" x14ac:dyDescent="0.25">
      <c r="A72" s="110" t="s">
        <v>22</v>
      </c>
      <c r="B72" s="114">
        <v>244</v>
      </c>
      <c r="C72" s="114">
        <v>223</v>
      </c>
      <c r="D72" s="5">
        <f t="shared" si="26"/>
        <v>0</v>
      </c>
      <c r="E72" s="2">
        <f>'платные на 2022-2023 год'!E179</f>
        <v>0</v>
      </c>
      <c r="F72" s="2">
        <f>'платные на 2022-2023 год'!F179</f>
        <v>0</v>
      </c>
      <c r="G72" s="5">
        <f t="shared" si="27"/>
        <v>0</v>
      </c>
      <c r="H72" s="2">
        <f>'платные на 2022-2023 год'!H179</f>
        <v>0</v>
      </c>
      <c r="I72" s="2">
        <f>'платные на 2022-2023 год'!I179</f>
        <v>0</v>
      </c>
    </row>
    <row r="73" spans="1:9" ht="168.75" x14ac:dyDescent="0.25">
      <c r="A73" s="110" t="s">
        <v>23</v>
      </c>
      <c r="B73" s="114">
        <v>244</v>
      </c>
      <c r="C73" s="114">
        <v>224</v>
      </c>
      <c r="D73" s="5">
        <f t="shared" si="26"/>
        <v>639000</v>
      </c>
      <c r="E73" s="2">
        <f>'платные на 2022-2023 год'!E180</f>
        <v>639000</v>
      </c>
      <c r="F73" s="2">
        <f>'платные на 2022-2023 год'!F180</f>
        <v>0</v>
      </c>
      <c r="G73" s="5">
        <f t="shared" si="27"/>
        <v>639000</v>
      </c>
      <c r="H73" s="2">
        <f>'платные на 2022-2023 год'!H180</f>
        <v>639000</v>
      </c>
      <c r="I73" s="2">
        <f>'платные на 2022-2023 год'!I180</f>
        <v>0</v>
      </c>
    </row>
    <row r="74" spans="1:9" ht="56.25" x14ac:dyDescent="0.25">
      <c r="A74" s="110" t="s">
        <v>24</v>
      </c>
      <c r="B74" s="114" t="s">
        <v>5</v>
      </c>
      <c r="C74" s="114">
        <v>225</v>
      </c>
      <c r="D74" s="2">
        <f t="shared" ref="D74" si="28">D75+D76</f>
        <v>188676</v>
      </c>
      <c r="E74" s="2">
        <f>E75+E76</f>
        <v>188676</v>
      </c>
      <c r="F74" s="2">
        <f t="shared" ref="F74:G74" si="29">F75+F76</f>
        <v>0</v>
      </c>
      <c r="G74" s="2">
        <f t="shared" si="29"/>
        <v>188676</v>
      </c>
      <c r="H74" s="2">
        <f>H75+H76</f>
        <v>188676</v>
      </c>
      <c r="I74" s="4">
        <f t="shared" ref="I74" si="30">I75+I76</f>
        <v>0</v>
      </c>
    </row>
    <row r="75" spans="1:9" ht="18.75" x14ac:dyDescent="0.25">
      <c r="A75" s="159" t="s">
        <v>6</v>
      </c>
      <c r="B75" s="114">
        <v>243</v>
      </c>
      <c r="C75" s="114">
        <v>225</v>
      </c>
      <c r="D75" s="5">
        <f t="shared" ref="D75:D86" si="31">E75+F75</f>
        <v>0</v>
      </c>
      <c r="E75" s="2">
        <f>'платные на 2022-2023 год'!E182</f>
        <v>0</v>
      </c>
      <c r="F75" s="2">
        <f>'платные на 2022-2023 год'!F182</f>
        <v>0</v>
      </c>
      <c r="G75" s="5">
        <f t="shared" ref="G75:G86" si="32">H75+I75</f>
        <v>0</v>
      </c>
      <c r="H75" s="2">
        <f>'платные на 2022-2023 год'!H182</f>
        <v>0</v>
      </c>
      <c r="I75" s="2">
        <f>'платные на 2022-2023 год'!I182</f>
        <v>0</v>
      </c>
    </row>
    <row r="76" spans="1:9" ht="18.75" x14ac:dyDescent="0.25">
      <c r="A76" s="159"/>
      <c r="B76" s="114">
        <v>244</v>
      </c>
      <c r="C76" s="114">
        <v>225</v>
      </c>
      <c r="D76" s="5">
        <f t="shared" si="31"/>
        <v>188676</v>
      </c>
      <c r="E76" s="2">
        <f>'платные на 2022-2023 год'!E183</f>
        <v>188676</v>
      </c>
      <c r="F76" s="2">
        <f>'платные на 2022-2023 год'!F183</f>
        <v>0</v>
      </c>
      <c r="G76" s="5">
        <f t="shared" si="32"/>
        <v>188676</v>
      </c>
      <c r="H76" s="2">
        <f>'платные на 2022-2023 год'!H183</f>
        <v>188676</v>
      </c>
      <c r="I76" s="2">
        <f>'платные на 2022-2023 год'!I183</f>
        <v>0</v>
      </c>
    </row>
    <row r="77" spans="1:9" ht="37.5" x14ac:dyDescent="0.25">
      <c r="A77" s="110" t="s">
        <v>58</v>
      </c>
      <c r="B77" s="114" t="s">
        <v>5</v>
      </c>
      <c r="C77" s="114">
        <v>226</v>
      </c>
      <c r="D77" s="5">
        <f t="shared" si="31"/>
        <v>51100</v>
      </c>
      <c r="E77" s="2">
        <f>E78+E79</f>
        <v>51100</v>
      </c>
      <c r="F77" s="2">
        <f>F78+F79</f>
        <v>0</v>
      </c>
      <c r="G77" s="5">
        <f t="shared" si="32"/>
        <v>51100</v>
      </c>
      <c r="H77" s="2">
        <f>H78+H79</f>
        <v>51100</v>
      </c>
      <c r="I77" s="4">
        <f>I78+I79</f>
        <v>0</v>
      </c>
    </row>
    <row r="78" spans="1:9" ht="18.75" x14ac:dyDescent="0.25">
      <c r="A78" s="159" t="s">
        <v>6</v>
      </c>
      <c r="B78" s="114">
        <v>243</v>
      </c>
      <c r="C78" s="114">
        <v>226</v>
      </c>
      <c r="D78" s="5">
        <f t="shared" si="31"/>
        <v>0</v>
      </c>
      <c r="E78" s="2">
        <f>'платные на 2022-2023 год'!E185</f>
        <v>0</v>
      </c>
      <c r="F78" s="2">
        <f>'платные на 2022-2023 год'!F185</f>
        <v>0</v>
      </c>
      <c r="G78" s="5">
        <f t="shared" si="32"/>
        <v>0</v>
      </c>
      <c r="H78" s="2">
        <f>'платные на 2022-2023 год'!H185</f>
        <v>0</v>
      </c>
      <c r="I78" s="2">
        <f>'платные на 2022-2023 год'!I185</f>
        <v>0</v>
      </c>
    </row>
    <row r="79" spans="1:9" ht="18.75" x14ac:dyDescent="0.25">
      <c r="A79" s="159"/>
      <c r="B79" s="114">
        <v>244</v>
      </c>
      <c r="C79" s="114">
        <v>226</v>
      </c>
      <c r="D79" s="5">
        <f t="shared" si="31"/>
        <v>51100</v>
      </c>
      <c r="E79" s="2">
        <f>'платные на 2022-2023 год'!E186</f>
        <v>51100</v>
      </c>
      <c r="F79" s="2">
        <f>'платные на 2022-2023 год'!F186</f>
        <v>0</v>
      </c>
      <c r="G79" s="5">
        <f t="shared" si="32"/>
        <v>51100</v>
      </c>
      <c r="H79" s="2">
        <f>'платные на 2022-2023 год'!H186</f>
        <v>51100</v>
      </c>
      <c r="I79" s="2">
        <f>'платные на 2022-2023 год'!I186</f>
        <v>0</v>
      </c>
    </row>
    <row r="80" spans="1:9" ht="18.75" x14ac:dyDescent="0.25">
      <c r="A80" s="110" t="s">
        <v>25</v>
      </c>
      <c r="B80" s="114">
        <v>244</v>
      </c>
      <c r="C80" s="114">
        <v>227</v>
      </c>
      <c r="D80" s="5">
        <f t="shared" si="31"/>
        <v>0</v>
      </c>
      <c r="E80" s="2">
        <f>'платные на 2022-2023 год'!E187</f>
        <v>0</v>
      </c>
      <c r="F80" s="2">
        <f>'платные на 2022-2023 год'!F187</f>
        <v>0</v>
      </c>
      <c r="G80" s="5">
        <f t="shared" si="32"/>
        <v>0</v>
      </c>
      <c r="H80" s="2">
        <f>'платные на 2022-2023 год'!H187</f>
        <v>0</v>
      </c>
      <c r="I80" s="2">
        <f>'платные на 2022-2023 год'!I187</f>
        <v>0</v>
      </c>
    </row>
    <row r="81" spans="1:9" ht="54" customHeight="1" x14ac:dyDescent="0.25">
      <c r="A81" s="151" t="s">
        <v>355</v>
      </c>
      <c r="B81" s="152">
        <v>244</v>
      </c>
      <c r="C81" s="152">
        <v>228</v>
      </c>
      <c r="D81" s="5">
        <v>0</v>
      </c>
      <c r="E81" s="2">
        <v>0</v>
      </c>
      <c r="F81" s="2">
        <v>0</v>
      </c>
      <c r="G81" s="5">
        <v>0</v>
      </c>
      <c r="H81" s="2">
        <v>0</v>
      </c>
      <c r="I81" s="158">
        <v>0</v>
      </c>
    </row>
    <row r="82" spans="1:9" ht="18.75" x14ac:dyDescent="0.25">
      <c r="A82" s="110" t="s">
        <v>30</v>
      </c>
      <c r="B82" s="114" t="s">
        <v>5</v>
      </c>
      <c r="C82" s="114">
        <v>290</v>
      </c>
      <c r="D82" s="5">
        <f t="shared" si="31"/>
        <v>0</v>
      </c>
      <c r="E82" s="2">
        <f>E84+E85</f>
        <v>0</v>
      </c>
      <c r="F82" s="2">
        <f>F84+F85</f>
        <v>0</v>
      </c>
      <c r="G82" s="5">
        <f t="shared" si="32"/>
        <v>0</v>
      </c>
      <c r="H82" s="2">
        <f>H84+H85</f>
        <v>0</v>
      </c>
      <c r="I82" s="4">
        <f>I84+I85</f>
        <v>0</v>
      </c>
    </row>
    <row r="83" spans="1:9" ht="18.75" x14ac:dyDescent="0.25">
      <c r="A83" s="110" t="s">
        <v>9</v>
      </c>
      <c r="B83" s="114"/>
      <c r="C83" s="114"/>
      <c r="D83" s="5">
        <f t="shared" si="31"/>
        <v>0</v>
      </c>
      <c r="E83" s="2"/>
      <c r="F83" s="2"/>
      <c r="G83" s="5">
        <f t="shared" si="32"/>
        <v>0</v>
      </c>
      <c r="H83" s="2"/>
      <c r="I83" s="4"/>
    </row>
    <row r="84" spans="1:9" ht="56.25" x14ac:dyDescent="0.25">
      <c r="A84" s="110" t="s">
        <v>34</v>
      </c>
      <c r="B84" s="114">
        <v>244</v>
      </c>
      <c r="C84" s="114">
        <v>296</v>
      </c>
      <c r="D84" s="5">
        <f t="shared" si="31"/>
        <v>0</v>
      </c>
      <c r="E84" s="2">
        <f>'платные на 2022-2023 год'!E190</f>
        <v>0</v>
      </c>
      <c r="F84" s="2">
        <f>'платные на 2022-2023 год'!F190</f>
        <v>0</v>
      </c>
      <c r="G84" s="5">
        <f t="shared" si="32"/>
        <v>0</v>
      </c>
      <c r="H84" s="2">
        <f>'платные на 2022-2023 год'!H190</f>
        <v>0</v>
      </c>
      <c r="I84" s="2">
        <f>'платные на 2022-2023 год'!I190</f>
        <v>0</v>
      </c>
    </row>
    <row r="85" spans="1:9" ht="56.25" x14ac:dyDescent="0.25">
      <c r="A85" s="110" t="s">
        <v>35</v>
      </c>
      <c r="B85" s="114">
        <v>244</v>
      </c>
      <c r="C85" s="114">
        <v>297</v>
      </c>
      <c r="D85" s="5">
        <f t="shared" si="31"/>
        <v>0</v>
      </c>
      <c r="E85" s="2">
        <f>'платные на 2022-2023 год'!E191</f>
        <v>0</v>
      </c>
      <c r="F85" s="2">
        <f>'платные на 2022-2023 год'!F191</f>
        <v>0</v>
      </c>
      <c r="G85" s="5">
        <f t="shared" si="32"/>
        <v>0</v>
      </c>
      <c r="H85" s="2">
        <f>'платные на 2022-2023 год'!H191</f>
        <v>0</v>
      </c>
      <c r="I85" s="2">
        <f>'платные на 2022-2023 год'!I191</f>
        <v>0</v>
      </c>
    </row>
    <row r="86" spans="1:9" ht="56.25" x14ac:dyDescent="0.25">
      <c r="A86" s="110" t="s">
        <v>59</v>
      </c>
      <c r="B86" s="114" t="s">
        <v>5</v>
      </c>
      <c r="C86" s="114">
        <v>300</v>
      </c>
      <c r="D86" s="5">
        <f t="shared" si="31"/>
        <v>438364</v>
      </c>
      <c r="E86" s="2">
        <f>E88+E90+E89</f>
        <v>438364</v>
      </c>
      <c r="F86" s="2">
        <f>F88+F90+F89</f>
        <v>0</v>
      </c>
      <c r="G86" s="5">
        <f t="shared" si="32"/>
        <v>438364</v>
      </c>
      <c r="H86" s="2">
        <f>H88+H90+H89</f>
        <v>438364</v>
      </c>
      <c r="I86" s="4">
        <f>I88+I90+I89</f>
        <v>0</v>
      </c>
    </row>
    <row r="87" spans="1:9" ht="18.75" x14ac:dyDescent="0.25">
      <c r="A87" s="110" t="s">
        <v>9</v>
      </c>
      <c r="B87" s="114"/>
      <c r="C87" s="114"/>
      <c r="D87" s="5"/>
      <c r="E87" s="2"/>
      <c r="F87" s="2"/>
      <c r="G87" s="5"/>
      <c r="H87" s="2"/>
      <c r="I87" s="4"/>
    </row>
    <row r="88" spans="1:9" ht="76.150000000000006" customHeight="1" x14ac:dyDescent="0.25">
      <c r="A88" s="110" t="s">
        <v>36</v>
      </c>
      <c r="B88" s="114">
        <v>244</v>
      </c>
      <c r="C88" s="114">
        <v>310</v>
      </c>
      <c r="D88" s="5">
        <f t="shared" ref="D88:D90" si="33">E88+F88</f>
        <v>0</v>
      </c>
      <c r="E88" s="2">
        <f>'платные на 2022-2023 год'!E194</f>
        <v>0</v>
      </c>
      <c r="F88" s="2">
        <f>'платные на 2022-2023 год'!F194</f>
        <v>0</v>
      </c>
      <c r="G88" s="5">
        <f t="shared" ref="G88:G90" si="34">H88+I88</f>
        <v>0</v>
      </c>
      <c r="H88" s="2">
        <f>'платные на 2022-2023 год'!H194</f>
        <v>0</v>
      </c>
      <c r="I88" s="2">
        <f>'платные на 2022-2023 год'!I194</f>
        <v>0</v>
      </c>
    </row>
    <row r="89" spans="1:9" ht="76.150000000000006" customHeight="1" x14ac:dyDescent="0.25">
      <c r="A89" s="110" t="s">
        <v>68</v>
      </c>
      <c r="B89" s="114">
        <v>244</v>
      </c>
      <c r="C89" s="114">
        <v>320</v>
      </c>
      <c r="D89" s="5">
        <f t="shared" si="33"/>
        <v>0</v>
      </c>
      <c r="E89" s="2">
        <f>'платные на 2022-2023 год'!E195</f>
        <v>0</v>
      </c>
      <c r="F89" s="2">
        <f>'платные на 2022-2023 год'!F195</f>
        <v>0</v>
      </c>
      <c r="G89" s="5">
        <f t="shared" si="34"/>
        <v>0</v>
      </c>
      <c r="H89" s="2">
        <f>'платные на 2022-2023 год'!H195</f>
        <v>0</v>
      </c>
      <c r="I89" s="2">
        <f>'платные на 2022-2023 год'!I195</f>
        <v>0</v>
      </c>
    </row>
    <row r="90" spans="1:9" ht="76.150000000000006" customHeight="1" x14ac:dyDescent="0.25">
      <c r="A90" s="110" t="s">
        <v>60</v>
      </c>
      <c r="B90" s="114" t="s">
        <v>5</v>
      </c>
      <c r="C90" s="114">
        <v>340</v>
      </c>
      <c r="D90" s="5">
        <f t="shared" si="33"/>
        <v>438364</v>
      </c>
      <c r="E90" s="2">
        <f>E92+E93+E94+E95+E96+E97+E99</f>
        <v>438364</v>
      </c>
      <c r="F90" s="2">
        <f>F92+F93+F94+F95+F96+F97+F99</f>
        <v>0</v>
      </c>
      <c r="G90" s="5">
        <f t="shared" si="34"/>
        <v>438364</v>
      </c>
      <c r="H90" s="2">
        <f>H92+H93+H94+H95+H96+H97+H99</f>
        <v>438364</v>
      </c>
      <c r="I90" s="4">
        <f>I92+I93+I94+I95+I96+I97+I99</f>
        <v>0</v>
      </c>
    </row>
    <row r="91" spans="1:9" ht="18.75" x14ac:dyDescent="0.25">
      <c r="A91" s="110" t="s">
        <v>6</v>
      </c>
      <c r="B91" s="114"/>
      <c r="C91" s="114"/>
      <c r="D91" s="5"/>
      <c r="E91" s="2"/>
      <c r="F91" s="2"/>
      <c r="G91" s="5"/>
      <c r="H91" s="2"/>
      <c r="I91" s="4"/>
    </row>
    <row r="92" spans="1:9" ht="156" customHeight="1" x14ac:dyDescent="0.25">
      <c r="A92" s="110" t="s">
        <v>37</v>
      </c>
      <c r="B92" s="114">
        <v>244</v>
      </c>
      <c r="C92" s="114">
        <v>341</v>
      </c>
      <c r="D92" s="5">
        <f t="shared" ref="D92:D99" si="35">E92+F92</f>
        <v>10000</v>
      </c>
      <c r="E92" s="2">
        <f>'платные на 2022-2023 год'!E198</f>
        <v>10000</v>
      </c>
      <c r="F92" s="2">
        <f>'платные на 2022-2023 год'!F198</f>
        <v>0</v>
      </c>
      <c r="G92" s="5">
        <f t="shared" ref="G92:G99" si="36">H92+I92</f>
        <v>10000</v>
      </c>
      <c r="H92" s="2">
        <f>'платные на 2022-2023 год'!H198</f>
        <v>10000</v>
      </c>
      <c r="I92" s="2">
        <f>'платные на 2022-2023 год'!I198</f>
        <v>0</v>
      </c>
    </row>
    <row r="93" spans="1:9" ht="94.9" customHeight="1" x14ac:dyDescent="0.25">
      <c r="A93" s="110" t="s">
        <v>38</v>
      </c>
      <c r="B93" s="114">
        <v>244</v>
      </c>
      <c r="C93" s="114">
        <v>342</v>
      </c>
      <c r="D93" s="5">
        <f t="shared" si="35"/>
        <v>0</v>
      </c>
      <c r="E93" s="2">
        <f>'платные на 2022-2023 год'!E199</f>
        <v>0</v>
      </c>
      <c r="F93" s="2">
        <f>'платные на 2022-2023 год'!F199</f>
        <v>0</v>
      </c>
      <c r="G93" s="5">
        <f t="shared" si="36"/>
        <v>0</v>
      </c>
      <c r="H93" s="2">
        <f>'платные на 2022-2023 год'!H199</f>
        <v>0</v>
      </c>
      <c r="I93" s="2">
        <f>'платные на 2022-2023 год'!I199</f>
        <v>0</v>
      </c>
    </row>
    <row r="94" spans="1:9" ht="94.9" customHeight="1" x14ac:dyDescent="0.25">
      <c r="A94" s="110" t="s">
        <v>39</v>
      </c>
      <c r="B94" s="114">
        <v>244</v>
      </c>
      <c r="C94" s="114">
        <v>343</v>
      </c>
      <c r="D94" s="5">
        <f t="shared" si="35"/>
        <v>0</v>
      </c>
      <c r="E94" s="2">
        <f>'платные на 2022-2023 год'!E200</f>
        <v>0</v>
      </c>
      <c r="F94" s="2">
        <f>'платные на 2022-2023 год'!F200</f>
        <v>0</v>
      </c>
      <c r="G94" s="5">
        <f t="shared" si="36"/>
        <v>0</v>
      </c>
      <c r="H94" s="2">
        <f>'платные на 2022-2023 год'!H200</f>
        <v>0</v>
      </c>
      <c r="I94" s="2">
        <f>'платные на 2022-2023 год'!I200</f>
        <v>0</v>
      </c>
    </row>
    <row r="95" spans="1:9" ht="94.9" customHeight="1" x14ac:dyDescent="0.25">
      <c r="A95" s="110" t="s">
        <v>40</v>
      </c>
      <c r="B95" s="114">
        <v>244</v>
      </c>
      <c r="C95" s="114">
        <v>344</v>
      </c>
      <c r="D95" s="5">
        <f t="shared" si="35"/>
        <v>20000</v>
      </c>
      <c r="E95" s="2">
        <f>'платные на 2022-2023 год'!E201</f>
        <v>20000</v>
      </c>
      <c r="F95" s="2">
        <f>'платные на 2022-2023 год'!F201</f>
        <v>0</v>
      </c>
      <c r="G95" s="5">
        <f t="shared" si="36"/>
        <v>20000</v>
      </c>
      <c r="H95" s="2">
        <f>'платные на 2022-2023 год'!H201</f>
        <v>20000</v>
      </c>
      <c r="I95" s="2">
        <f>'платные на 2022-2023 год'!I201</f>
        <v>0</v>
      </c>
    </row>
    <row r="96" spans="1:9" ht="94.9" customHeight="1" x14ac:dyDescent="0.25">
      <c r="A96" s="110" t="s">
        <v>41</v>
      </c>
      <c r="B96" s="114">
        <v>244</v>
      </c>
      <c r="C96" s="114">
        <v>345</v>
      </c>
      <c r="D96" s="5">
        <f t="shared" si="35"/>
        <v>10000</v>
      </c>
      <c r="E96" s="2">
        <f>'платные на 2022-2023 год'!E202</f>
        <v>10000</v>
      </c>
      <c r="F96" s="2">
        <f>'платные на 2022-2023 год'!F202</f>
        <v>0</v>
      </c>
      <c r="G96" s="5">
        <f t="shared" si="36"/>
        <v>10000</v>
      </c>
      <c r="H96" s="2">
        <f>'платные на 2022-2023 год'!H202</f>
        <v>10000</v>
      </c>
      <c r="I96" s="2">
        <f>'платные на 2022-2023 год'!I202</f>
        <v>0</v>
      </c>
    </row>
    <row r="97" spans="1:9" ht="94.9" customHeight="1" x14ac:dyDescent="0.25">
      <c r="A97" s="110" t="s">
        <v>42</v>
      </c>
      <c r="B97" s="114">
        <v>244</v>
      </c>
      <c r="C97" s="114">
        <v>346</v>
      </c>
      <c r="D97" s="5">
        <f t="shared" si="35"/>
        <v>398364</v>
      </c>
      <c r="E97" s="2">
        <f>'платные на 2022-2023 год'!E203</f>
        <v>398364</v>
      </c>
      <c r="F97" s="2">
        <f>'платные на 2022-2023 год'!F203</f>
        <v>0</v>
      </c>
      <c r="G97" s="5">
        <f t="shared" si="36"/>
        <v>398364</v>
      </c>
      <c r="H97" s="2">
        <f>'платные на 2022-2023 год'!H203</f>
        <v>398364</v>
      </c>
      <c r="I97" s="2">
        <f>'платные на 2022-2023 год'!I203</f>
        <v>0</v>
      </c>
    </row>
    <row r="98" spans="1:9" ht="120.75" customHeight="1" x14ac:dyDescent="0.25">
      <c r="A98" s="151" t="s">
        <v>361</v>
      </c>
      <c r="B98" s="152">
        <v>244</v>
      </c>
      <c r="C98" s="152">
        <v>347</v>
      </c>
      <c r="D98" s="5">
        <v>0</v>
      </c>
      <c r="E98" s="2">
        <v>0</v>
      </c>
      <c r="F98" s="2">
        <v>0</v>
      </c>
      <c r="G98" s="5">
        <v>0</v>
      </c>
      <c r="H98" s="2">
        <v>0</v>
      </c>
      <c r="I98" s="2">
        <v>0</v>
      </c>
    </row>
    <row r="99" spans="1:9" ht="132.6" customHeight="1" x14ac:dyDescent="0.25">
      <c r="A99" s="110" t="s">
        <v>43</v>
      </c>
      <c r="B99" s="114">
        <v>244</v>
      </c>
      <c r="C99" s="114">
        <v>349</v>
      </c>
      <c r="D99" s="5">
        <f t="shared" si="35"/>
        <v>0</v>
      </c>
      <c r="E99" s="2">
        <f>'платные на 2022-2023 год'!E204</f>
        <v>0</v>
      </c>
      <c r="F99" s="2">
        <f>'платные на 2022-2023 год'!F204</f>
        <v>0</v>
      </c>
      <c r="G99" s="5">
        <f t="shared" si="36"/>
        <v>0</v>
      </c>
      <c r="H99" s="2">
        <f>'платные на 2022-2023 год'!H204</f>
        <v>0</v>
      </c>
      <c r="I99" s="2">
        <f>'платные на 2022-2023 год'!I204</f>
        <v>0</v>
      </c>
    </row>
    <row r="100" spans="1:9" x14ac:dyDescent="0.25">
      <c r="A100" s="11"/>
    </row>
    <row r="101" spans="1:9" ht="37.5" x14ac:dyDescent="0.3">
      <c r="A101" s="29" t="s">
        <v>52</v>
      </c>
      <c r="B101" s="162"/>
      <c r="C101" s="162"/>
      <c r="D101" s="10"/>
      <c r="E101" s="162" t="s">
        <v>294</v>
      </c>
      <c r="F101" s="162"/>
    </row>
    <row r="102" spans="1:9" ht="18.75" x14ac:dyDescent="0.3">
      <c r="A102" s="29"/>
      <c r="B102" s="161" t="s">
        <v>53</v>
      </c>
      <c r="C102" s="161"/>
      <c r="D102" s="10"/>
      <c r="E102" s="161" t="s">
        <v>54</v>
      </c>
      <c r="F102" s="161"/>
    </row>
    <row r="103" spans="1:9" ht="18.75" x14ac:dyDescent="0.3">
      <c r="A103" s="29"/>
      <c r="B103" s="10"/>
      <c r="C103" s="10"/>
      <c r="D103" s="10"/>
      <c r="E103" s="10"/>
      <c r="F103" s="10"/>
    </row>
    <row r="104" spans="1:9" ht="37.5" x14ac:dyDescent="0.3">
      <c r="A104" s="29" t="s">
        <v>55</v>
      </c>
      <c r="B104" s="162"/>
      <c r="C104" s="162"/>
      <c r="D104" s="10"/>
      <c r="E104" s="162" t="s">
        <v>295</v>
      </c>
      <c r="F104" s="162"/>
    </row>
    <row r="105" spans="1:9" ht="18.75" x14ac:dyDescent="0.3">
      <c r="A105" s="29"/>
      <c r="B105" s="161" t="s">
        <v>53</v>
      </c>
      <c r="C105" s="161"/>
      <c r="D105" s="10"/>
      <c r="E105" s="161" t="s">
        <v>54</v>
      </c>
      <c r="F105" s="161"/>
    </row>
    <row r="106" spans="1:9" ht="18.75" x14ac:dyDescent="0.3">
      <c r="A106" s="29"/>
      <c r="B106" s="111"/>
      <c r="C106" s="111"/>
      <c r="D106" s="10"/>
      <c r="E106" s="111"/>
      <c r="F106" s="111"/>
    </row>
    <row r="107" spans="1:9" ht="18.75" x14ac:dyDescent="0.3">
      <c r="A107" s="29" t="s">
        <v>56</v>
      </c>
      <c r="B107" s="162"/>
      <c r="C107" s="162"/>
      <c r="D107" s="10"/>
      <c r="E107" s="162" t="s">
        <v>296</v>
      </c>
      <c r="F107" s="162"/>
    </row>
    <row r="108" spans="1:9" ht="18.75" x14ac:dyDescent="0.3">
      <c r="A108" s="29"/>
      <c r="B108" s="161" t="s">
        <v>53</v>
      </c>
      <c r="C108" s="161"/>
      <c r="D108" s="10"/>
      <c r="E108" s="161" t="s">
        <v>54</v>
      </c>
      <c r="F108" s="161"/>
    </row>
    <row r="109" spans="1:9" ht="18.75" x14ac:dyDescent="0.3">
      <c r="A109" s="29" t="s">
        <v>57</v>
      </c>
      <c r="B109" s="10"/>
      <c r="C109" s="10"/>
      <c r="D109" s="10"/>
      <c r="E109" s="10"/>
      <c r="F109" s="10"/>
    </row>
    <row r="110" spans="1:9" ht="18.75" x14ac:dyDescent="0.3">
      <c r="A110" s="160" t="s">
        <v>44</v>
      </c>
      <c r="B110" s="160"/>
      <c r="C110" s="10"/>
      <c r="D110" s="10"/>
      <c r="E110" s="10"/>
      <c r="F110" s="10"/>
    </row>
  </sheetData>
  <mergeCells count="30">
    <mergeCell ref="B108:C108"/>
    <mergeCell ref="E108:F108"/>
    <mergeCell ref="A110:B110"/>
    <mergeCell ref="B104:C104"/>
    <mergeCell ref="E104:F104"/>
    <mergeCell ref="B105:C105"/>
    <mergeCell ref="E105:F105"/>
    <mergeCell ref="B107:C107"/>
    <mergeCell ref="E107:F107"/>
    <mergeCell ref="B102:C102"/>
    <mergeCell ref="E102:F102"/>
    <mergeCell ref="H6:I6"/>
    <mergeCell ref="E6:F6"/>
    <mergeCell ref="A12:I12"/>
    <mergeCell ref="A31:A32"/>
    <mergeCell ref="A34:A35"/>
    <mergeCell ref="A56:I56"/>
    <mergeCell ref="A75:A76"/>
    <mergeCell ref="A78:A79"/>
    <mergeCell ref="B101:C101"/>
    <mergeCell ref="E101:F101"/>
    <mergeCell ref="A1:I1"/>
    <mergeCell ref="A2:I2"/>
    <mergeCell ref="A5:A7"/>
    <mergeCell ref="B5:B7"/>
    <mergeCell ref="C5:C7"/>
    <mergeCell ref="D5:D7"/>
    <mergeCell ref="E5:F5"/>
    <mergeCell ref="G5:G7"/>
    <mergeCell ref="H5:I5"/>
  </mergeCells>
  <pageMargins left="1.3779527559055118" right="0.39370078740157483" top="0.98425196850393704" bottom="0.78740157480314965" header="0.31496062992125984" footer="0.31496062992125984"/>
  <pageSetup paperSize="9" scale="75" firstPageNumber="12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7"/>
  <sheetViews>
    <sheetView view="pageBreakPreview" topLeftCell="A106" zoomScale="60" zoomScaleNormal="100" workbookViewId="0">
      <selection activeCell="F103" sqref="F103:G103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7" ht="39" customHeight="1" x14ac:dyDescent="0.25">
      <c r="A1" s="6"/>
      <c r="E1" s="223"/>
      <c r="F1" s="223"/>
      <c r="G1" s="223"/>
    </row>
    <row r="2" spans="1:7" ht="40.15" customHeight="1" x14ac:dyDescent="0.25">
      <c r="A2" s="221" t="s">
        <v>316</v>
      </c>
      <c r="B2" s="221"/>
      <c r="C2" s="221"/>
      <c r="D2" s="221"/>
      <c r="E2" s="221"/>
      <c r="F2" s="221"/>
      <c r="G2" s="221"/>
    </row>
    <row r="3" spans="1:7" ht="18.75" x14ac:dyDescent="0.25">
      <c r="A3" s="103"/>
      <c r="B3" s="103"/>
      <c r="C3" s="103"/>
      <c r="D3" s="103"/>
      <c r="E3" s="103"/>
      <c r="F3" s="103"/>
      <c r="G3" s="103"/>
    </row>
    <row r="4" spans="1:7" ht="35.450000000000003" customHeight="1" x14ac:dyDescent="0.25">
      <c r="A4" s="221" t="s">
        <v>317</v>
      </c>
      <c r="B4" s="221"/>
      <c r="C4" s="221"/>
      <c r="D4" s="221"/>
      <c r="E4" s="221"/>
      <c r="F4" s="221"/>
      <c r="G4" s="221"/>
    </row>
    <row r="5" spans="1:7" ht="18.75" x14ac:dyDescent="0.25">
      <c r="A5" s="100"/>
    </row>
    <row r="6" spans="1:7" ht="43.9" customHeight="1" x14ac:dyDescent="0.25">
      <c r="A6" s="221" t="s">
        <v>173</v>
      </c>
      <c r="B6" s="221"/>
      <c r="C6" s="221"/>
      <c r="D6" s="221"/>
      <c r="E6" s="221"/>
      <c r="F6" s="221"/>
      <c r="G6" s="221"/>
    </row>
    <row r="7" spans="1:7" ht="18.75" x14ac:dyDescent="0.25">
      <c r="A7" s="103"/>
      <c r="B7" s="103"/>
      <c r="C7" s="103"/>
      <c r="D7" s="103"/>
      <c r="E7" s="103"/>
      <c r="F7" s="103"/>
      <c r="G7" s="103"/>
    </row>
    <row r="8" spans="1:7" ht="18.75" x14ac:dyDescent="0.25">
      <c r="A8" s="100"/>
    </row>
    <row r="9" spans="1:7" ht="18.75" x14ac:dyDescent="0.3">
      <c r="A9" s="9" t="s">
        <v>254</v>
      </c>
      <c r="B9" s="10">
        <v>130</v>
      </c>
    </row>
    <row r="10" spans="1:7" x14ac:dyDescent="0.25">
      <c r="A10" s="11"/>
    </row>
    <row r="11" spans="1:7" ht="41.45" customHeight="1" x14ac:dyDescent="0.25">
      <c r="A11" s="101" t="s">
        <v>85</v>
      </c>
      <c r="B11" s="190" t="s">
        <v>171</v>
      </c>
      <c r="C11" s="190"/>
      <c r="D11" s="190" t="s">
        <v>172</v>
      </c>
      <c r="E11" s="190"/>
      <c r="F11" s="190" t="s">
        <v>93</v>
      </c>
      <c r="G11" s="190"/>
    </row>
    <row r="12" spans="1:7" ht="18.75" x14ac:dyDescent="0.25">
      <c r="A12" s="101">
        <v>1</v>
      </c>
      <c r="B12" s="190">
        <v>2</v>
      </c>
      <c r="C12" s="190"/>
      <c r="D12" s="190">
        <v>3</v>
      </c>
      <c r="E12" s="190"/>
      <c r="F12" s="190">
        <v>4</v>
      </c>
      <c r="G12" s="190"/>
    </row>
    <row r="13" spans="1:7" ht="75" x14ac:dyDescent="0.25">
      <c r="A13" s="13" t="s">
        <v>163</v>
      </c>
      <c r="B13" s="190" t="s">
        <v>330</v>
      </c>
      <c r="C13" s="190"/>
      <c r="D13" s="190">
        <v>161.29</v>
      </c>
      <c r="E13" s="190"/>
      <c r="F13" s="220">
        <f>'платные на 2022-2023 год'!D13</f>
        <v>2500000</v>
      </c>
      <c r="G13" s="220"/>
    </row>
    <row r="14" spans="1:7" ht="18.75" x14ac:dyDescent="0.25">
      <c r="A14" s="100"/>
    </row>
    <row r="15" spans="1:7" ht="18.75" x14ac:dyDescent="0.25">
      <c r="A15" s="15"/>
      <c r="B15" s="19"/>
      <c r="C15" s="19"/>
      <c r="D15" s="19"/>
      <c r="E15" s="19"/>
      <c r="F15" s="19"/>
      <c r="G15" s="19"/>
    </row>
    <row r="16" spans="1:7" ht="18.75" x14ac:dyDescent="0.25">
      <c r="A16" s="15"/>
      <c r="B16" s="19"/>
      <c r="C16" s="19"/>
      <c r="D16" s="19"/>
      <c r="E16" s="19"/>
      <c r="F16" s="19"/>
      <c r="G16" s="19"/>
    </row>
    <row r="17" spans="1:7" ht="48.6" customHeight="1" x14ac:dyDescent="0.25">
      <c r="A17" s="221" t="s">
        <v>318</v>
      </c>
      <c r="B17" s="221"/>
      <c r="C17" s="221"/>
      <c r="D17" s="221"/>
      <c r="E17" s="221"/>
      <c r="F17" s="221"/>
      <c r="G17" s="221"/>
    </row>
    <row r="18" spans="1:7" ht="18.75" x14ac:dyDescent="0.25">
      <c r="A18" s="8"/>
    </row>
    <row r="19" spans="1:7" ht="18.75" x14ac:dyDescent="0.25">
      <c r="A19" s="193" t="s">
        <v>188</v>
      </c>
      <c r="B19" s="193"/>
      <c r="C19" s="193"/>
      <c r="D19" s="193"/>
      <c r="E19" s="193"/>
      <c r="F19" s="193"/>
      <c r="G19" s="193"/>
    </row>
    <row r="20" spans="1:7" ht="18.75" x14ac:dyDescent="0.25">
      <c r="A20" s="9"/>
    </row>
    <row r="21" spans="1:7" ht="18.75" x14ac:dyDescent="0.3">
      <c r="A21" s="9" t="s">
        <v>144</v>
      </c>
      <c r="B21" s="10">
        <v>111</v>
      </c>
    </row>
    <row r="22" spans="1:7" x14ac:dyDescent="0.25">
      <c r="A22" s="11"/>
    </row>
    <row r="23" spans="1:7" ht="54" customHeight="1" x14ac:dyDescent="0.25">
      <c r="A23" s="190" t="s">
        <v>75</v>
      </c>
      <c r="B23" s="190" t="s">
        <v>76</v>
      </c>
      <c r="C23" s="190" t="s">
        <v>77</v>
      </c>
      <c r="D23" s="190"/>
      <c r="E23" s="190"/>
      <c r="F23" s="190"/>
      <c r="G23" s="190" t="s">
        <v>78</v>
      </c>
    </row>
    <row r="24" spans="1:7" ht="18.75" x14ac:dyDescent="0.25">
      <c r="A24" s="190"/>
      <c r="B24" s="190"/>
      <c r="C24" s="190" t="s">
        <v>79</v>
      </c>
      <c r="D24" s="190" t="s">
        <v>6</v>
      </c>
      <c r="E24" s="190"/>
      <c r="F24" s="190"/>
      <c r="G24" s="190"/>
    </row>
    <row r="25" spans="1:7" ht="75" x14ac:dyDescent="0.25">
      <c r="A25" s="190"/>
      <c r="B25" s="190"/>
      <c r="C25" s="190"/>
      <c r="D25" s="12" t="s">
        <v>80</v>
      </c>
      <c r="E25" s="12" t="s">
        <v>81</v>
      </c>
      <c r="F25" s="12" t="s">
        <v>82</v>
      </c>
      <c r="G25" s="190"/>
    </row>
    <row r="26" spans="1:7" ht="18.75" x14ac:dyDescent="0.25">
      <c r="A26" s="101">
        <v>1</v>
      </c>
      <c r="B26" s="101">
        <v>2</v>
      </c>
      <c r="C26" s="101">
        <v>3</v>
      </c>
      <c r="D26" s="101">
        <v>4</v>
      </c>
      <c r="E26" s="101">
        <v>4</v>
      </c>
      <c r="F26" s="101">
        <v>5</v>
      </c>
      <c r="G26" s="101">
        <v>7</v>
      </c>
    </row>
    <row r="27" spans="1:7" ht="37.5" x14ac:dyDescent="0.25">
      <c r="A27" s="101" t="s">
        <v>332</v>
      </c>
      <c r="B27" s="101">
        <v>35</v>
      </c>
      <c r="C27" s="102">
        <v>65000</v>
      </c>
      <c r="D27" s="102">
        <v>0</v>
      </c>
      <c r="E27" s="102">
        <v>0</v>
      </c>
      <c r="F27" s="102">
        <v>65000</v>
      </c>
      <c r="G27" s="102">
        <f>'платные на 2022-2023 год'!D31+'платные на 2022-2023 год'!D65</f>
        <v>780000</v>
      </c>
    </row>
    <row r="28" spans="1:7" ht="18.75" x14ac:dyDescent="0.3">
      <c r="A28" s="145" t="s">
        <v>346</v>
      </c>
      <c r="B28" s="144">
        <v>35</v>
      </c>
      <c r="C28" s="144">
        <v>65000</v>
      </c>
      <c r="D28" s="144">
        <v>0</v>
      </c>
      <c r="E28" s="144">
        <v>0</v>
      </c>
      <c r="F28" s="144">
        <v>65000</v>
      </c>
      <c r="G28" s="144">
        <v>780000</v>
      </c>
    </row>
    <row r="29" spans="1:7" ht="18.75" x14ac:dyDescent="0.25">
      <c r="A29" s="193" t="s">
        <v>179</v>
      </c>
      <c r="B29" s="193"/>
      <c r="C29" s="193"/>
      <c r="D29" s="193"/>
      <c r="E29" s="193"/>
      <c r="F29" s="193"/>
      <c r="G29" s="193"/>
    </row>
    <row r="30" spans="1:7" ht="18.75" x14ac:dyDescent="0.25">
      <c r="A30" s="106"/>
      <c r="B30" s="106"/>
      <c r="C30" s="106"/>
      <c r="D30" s="106"/>
      <c r="E30" s="106"/>
      <c r="F30" s="106"/>
      <c r="G30" s="106"/>
    </row>
    <row r="31" spans="1:7" ht="18.75" x14ac:dyDescent="0.3">
      <c r="A31" s="9" t="s">
        <v>144</v>
      </c>
      <c r="B31" s="10">
        <v>119</v>
      </c>
    </row>
    <row r="32" spans="1:7" x14ac:dyDescent="0.25">
      <c r="A32" s="11"/>
    </row>
    <row r="33" spans="1:8" ht="129" customHeight="1" x14ac:dyDescent="0.25">
      <c r="A33" s="190" t="s">
        <v>83</v>
      </c>
      <c r="B33" s="190" t="s">
        <v>243</v>
      </c>
      <c r="C33" s="190"/>
      <c r="D33" s="190" t="s">
        <v>184</v>
      </c>
      <c r="E33" s="190"/>
      <c r="F33" s="190" t="s">
        <v>84</v>
      </c>
      <c r="G33" s="190"/>
    </row>
    <row r="34" spans="1:8" ht="15" customHeight="1" x14ac:dyDescent="0.25">
      <c r="A34" s="190"/>
      <c r="B34" s="190"/>
      <c r="C34" s="190"/>
      <c r="D34" s="190"/>
      <c r="E34" s="190"/>
      <c r="F34" s="190"/>
      <c r="G34" s="190"/>
    </row>
    <row r="35" spans="1:8" ht="18.75" x14ac:dyDescent="0.25">
      <c r="A35" s="101">
        <v>1</v>
      </c>
      <c r="B35" s="190">
        <v>2</v>
      </c>
      <c r="C35" s="190"/>
      <c r="D35" s="190">
        <v>3</v>
      </c>
      <c r="E35" s="190"/>
      <c r="F35" s="190">
        <v>4</v>
      </c>
      <c r="G35" s="190"/>
    </row>
    <row r="36" spans="1:8" ht="18.75" x14ac:dyDescent="0.25">
      <c r="A36" s="129">
        <v>35</v>
      </c>
      <c r="B36" s="220">
        <f>'платные на 2022-2023 год'!D31+'платные на 2022-2023 год'!D33+'платные на 2022-2023 год'!D65</f>
        <v>1015560</v>
      </c>
      <c r="C36" s="220"/>
      <c r="D36" s="220">
        <f>G27</f>
        <v>780000</v>
      </c>
      <c r="E36" s="220"/>
      <c r="F36" s="220">
        <f>B36-D36</f>
        <v>235560</v>
      </c>
      <c r="G36" s="220"/>
    </row>
    <row r="37" spans="1:8" ht="18.75" x14ac:dyDescent="0.25">
      <c r="A37" s="8"/>
    </row>
    <row r="38" spans="1:8" ht="43.15" customHeight="1" x14ac:dyDescent="0.25">
      <c r="A38" s="189" t="s">
        <v>212</v>
      </c>
      <c r="B38" s="189"/>
      <c r="C38" s="189"/>
      <c r="D38" s="189"/>
      <c r="E38" s="189"/>
      <c r="F38" s="189"/>
      <c r="G38" s="189"/>
    </row>
    <row r="39" spans="1:8" ht="18" customHeight="1" x14ac:dyDescent="0.3">
      <c r="A39" s="9" t="s">
        <v>144</v>
      </c>
      <c r="B39" s="10">
        <v>853</v>
      </c>
    </row>
    <row r="40" spans="1:8" ht="18" customHeight="1" x14ac:dyDescent="0.25">
      <c r="A40" s="11"/>
    </row>
    <row r="41" spans="1:8" ht="54.6" customHeight="1" x14ac:dyDescent="0.25">
      <c r="A41" s="101" t="s">
        <v>85</v>
      </c>
      <c r="B41" s="190" t="s">
        <v>108</v>
      </c>
      <c r="C41" s="190"/>
      <c r="D41" s="190" t="s">
        <v>109</v>
      </c>
      <c r="E41" s="190"/>
      <c r="F41" s="190" t="s">
        <v>110</v>
      </c>
      <c r="G41" s="190"/>
    </row>
    <row r="42" spans="1:8" ht="18" customHeight="1" x14ac:dyDescent="0.25">
      <c r="A42" s="101">
        <v>1</v>
      </c>
      <c r="B42" s="190">
        <v>2</v>
      </c>
      <c r="C42" s="190"/>
      <c r="D42" s="190">
        <v>3</v>
      </c>
      <c r="E42" s="190"/>
      <c r="F42" s="190">
        <v>4</v>
      </c>
      <c r="G42" s="190"/>
    </row>
    <row r="43" spans="1:8" ht="18" customHeight="1" x14ac:dyDescent="0.25">
      <c r="A43" s="101"/>
      <c r="B43" s="191"/>
      <c r="C43" s="192"/>
      <c r="D43" s="191"/>
      <c r="E43" s="192"/>
      <c r="F43" s="191"/>
      <c r="G43" s="192"/>
    </row>
    <row r="44" spans="1:8" ht="110.25" customHeight="1" x14ac:dyDescent="0.25">
      <c r="A44" s="101" t="s">
        <v>347</v>
      </c>
      <c r="B44" s="191" t="s">
        <v>292</v>
      </c>
      <c r="C44" s="192"/>
      <c r="D44" s="191" t="s">
        <v>292</v>
      </c>
      <c r="E44" s="192"/>
      <c r="F44" s="210">
        <f>'платные на 2022-2023 год'!D74</f>
        <v>50</v>
      </c>
      <c r="G44" s="192"/>
    </row>
    <row r="45" spans="1:8" ht="88.5" customHeight="1" x14ac:dyDescent="0.25">
      <c r="A45" s="101" t="s">
        <v>348</v>
      </c>
      <c r="B45" s="191" t="s">
        <v>292</v>
      </c>
      <c r="C45" s="192"/>
      <c r="D45" s="191" t="s">
        <v>292</v>
      </c>
      <c r="E45" s="192"/>
      <c r="F45" s="210">
        <f>'платные на 2022-2023 год'!D85</f>
        <v>28000</v>
      </c>
      <c r="G45" s="192"/>
    </row>
    <row r="46" spans="1:8" ht="18" customHeight="1" x14ac:dyDescent="0.25">
      <c r="A46" s="13" t="s">
        <v>293</v>
      </c>
      <c r="B46" s="250" t="s">
        <v>116</v>
      </c>
      <c r="C46" s="250"/>
      <c r="D46" s="250" t="s">
        <v>116</v>
      </c>
      <c r="E46" s="250"/>
      <c r="F46" s="251">
        <v>28050</v>
      </c>
      <c r="G46" s="251"/>
    </row>
    <row r="47" spans="1:8" ht="18" customHeight="1" x14ac:dyDescent="0.25">
      <c r="A47" s="15"/>
      <c r="B47" s="16"/>
      <c r="C47" s="16"/>
      <c r="D47" s="16"/>
      <c r="E47" s="16"/>
      <c r="F47" s="16"/>
      <c r="G47" s="16"/>
    </row>
    <row r="48" spans="1:8" ht="18.75" x14ac:dyDescent="0.25">
      <c r="A48" s="105"/>
      <c r="B48" s="189" t="s">
        <v>213</v>
      </c>
      <c r="C48" s="189"/>
      <c r="D48" s="189"/>
      <c r="E48" s="189"/>
      <c r="F48" s="189"/>
      <c r="G48" s="189"/>
      <c r="H48" s="189"/>
    </row>
    <row r="49" spans="1:7" ht="24.6" customHeight="1" x14ac:dyDescent="0.25">
      <c r="A49" s="193" t="s">
        <v>215</v>
      </c>
      <c r="B49" s="193"/>
      <c r="C49" s="193"/>
      <c r="D49" s="193"/>
      <c r="E49" s="193"/>
      <c r="F49" s="193"/>
      <c r="G49" s="193"/>
    </row>
    <row r="50" spans="1:7" ht="18.75" x14ac:dyDescent="0.25">
      <c r="A50" s="9"/>
    </row>
    <row r="51" spans="1:7" ht="18.75" x14ac:dyDescent="0.3">
      <c r="A51" s="9" t="s">
        <v>144</v>
      </c>
      <c r="B51" s="10">
        <v>244</v>
      </c>
    </row>
    <row r="52" spans="1:7" ht="18.75" x14ac:dyDescent="0.25">
      <c r="A52" s="8"/>
    </row>
    <row r="53" spans="1:7" ht="72.599999999999994" customHeight="1" x14ac:dyDescent="0.25">
      <c r="A53" s="101" t="s">
        <v>85</v>
      </c>
      <c r="B53" s="190" t="s">
        <v>120</v>
      </c>
      <c r="C53" s="190"/>
      <c r="D53" s="190" t="s">
        <v>121</v>
      </c>
      <c r="E53" s="190"/>
      <c r="F53" s="190" t="s">
        <v>185</v>
      </c>
      <c r="G53" s="190"/>
    </row>
    <row r="54" spans="1:7" ht="18.75" x14ac:dyDescent="0.25">
      <c r="A54" s="101">
        <v>1</v>
      </c>
      <c r="B54" s="191">
        <v>2</v>
      </c>
      <c r="C54" s="192"/>
      <c r="D54" s="191">
        <v>3</v>
      </c>
      <c r="E54" s="192"/>
      <c r="F54" s="185">
        <v>4</v>
      </c>
      <c r="G54" s="186"/>
    </row>
    <row r="55" spans="1:7" ht="37.5" x14ac:dyDescent="0.25">
      <c r="A55" s="13" t="s">
        <v>122</v>
      </c>
      <c r="B55" s="185">
        <v>1</v>
      </c>
      <c r="C55" s="186"/>
      <c r="D55" s="185">
        <v>470.83</v>
      </c>
      <c r="E55" s="186"/>
      <c r="F55" s="187">
        <f>'платные на 2022-2023 год'!D39</f>
        <v>5650</v>
      </c>
      <c r="G55" s="188"/>
    </row>
    <row r="56" spans="1:7" x14ac:dyDescent="0.25">
      <c r="A56" s="23"/>
    </row>
    <row r="57" spans="1:7" ht="18.75" x14ac:dyDescent="0.25">
      <c r="A57" s="193" t="s">
        <v>217</v>
      </c>
      <c r="B57" s="193"/>
      <c r="C57" s="193"/>
      <c r="D57" s="193"/>
      <c r="E57" s="193"/>
      <c r="F57" s="193"/>
      <c r="G57" s="193"/>
    </row>
    <row r="58" spans="1:7" ht="18.75" x14ac:dyDescent="0.25">
      <c r="A58" s="9"/>
    </row>
    <row r="59" spans="1:7" ht="18.75" x14ac:dyDescent="0.3">
      <c r="A59" s="9" t="s">
        <v>144</v>
      </c>
      <c r="B59" s="10">
        <v>244</v>
      </c>
    </row>
    <row r="60" spans="1:7" ht="18.75" x14ac:dyDescent="0.25">
      <c r="A60" s="8"/>
    </row>
    <row r="61" spans="1:7" ht="54.6" customHeight="1" x14ac:dyDescent="0.25">
      <c r="A61" s="101" t="s">
        <v>85</v>
      </c>
      <c r="B61" s="190" t="s">
        <v>125</v>
      </c>
      <c r="C61" s="190"/>
      <c r="D61" s="190" t="s">
        <v>126</v>
      </c>
      <c r="E61" s="190"/>
      <c r="F61" s="190" t="s">
        <v>93</v>
      </c>
      <c r="G61" s="190"/>
    </row>
    <row r="62" spans="1:7" ht="18.75" x14ac:dyDescent="0.25">
      <c r="A62" s="101">
        <v>1</v>
      </c>
      <c r="B62" s="191">
        <v>2</v>
      </c>
      <c r="C62" s="192"/>
      <c r="D62" s="191">
        <v>3</v>
      </c>
      <c r="E62" s="192"/>
      <c r="F62" s="191">
        <v>4</v>
      </c>
      <c r="G62" s="192"/>
    </row>
    <row r="63" spans="1:7" ht="75" x14ac:dyDescent="0.25">
      <c r="A63" s="13" t="s">
        <v>20</v>
      </c>
      <c r="B63" s="191" t="s">
        <v>319</v>
      </c>
      <c r="C63" s="192"/>
      <c r="D63" s="191">
        <v>5.5874899999999998</v>
      </c>
      <c r="E63" s="192"/>
      <c r="F63" s="210">
        <f>'платные на 2022-2023 год'!D47</f>
        <v>131000</v>
      </c>
      <c r="G63" s="211"/>
    </row>
    <row r="64" spans="1:7" ht="75" x14ac:dyDescent="0.25">
      <c r="A64" s="13" t="s">
        <v>21</v>
      </c>
      <c r="B64" s="191" t="s">
        <v>320</v>
      </c>
      <c r="C64" s="192"/>
      <c r="D64" s="191">
        <v>64.37</v>
      </c>
      <c r="E64" s="192"/>
      <c r="F64" s="210">
        <f>'платные на 2022-2023 год'!D48</f>
        <v>2600</v>
      </c>
      <c r="G64" s="211"/>
    </row>
    <row r="65" spans="1:7" ht="18.75" x14ac:dyDescent="0.25">
      <c r="A65" s="24" t="s">
        <v>293</v>
      </c>
      <c r="B65" s="191" t="s">
        <v>116</v>
      </c>
      <c r="C65" s="192"/>
      <c r="D65" s="191" t="s">
        <v>116</v>
      </c>
      <c r="E65" s="192"/>
      <c r="F65" s="210">
        <v>133600</v>
      </c>
      <c r="G65" s="211"/>
    </row>
    <row r="66" spans="1:7" ht="18.75" x14ac:dyDescent="0.25">
      <c r="A66" s="25"/>
      <c r="B66" s="26"/>
      <c r="C66" s="26"/>
      <c r="D66" s="26"/>
      <c r="E66" s="26"/>
      <c r="F66" s="26"/>
      <c r="G66" s="26"/>
    </row>
    <row r="67" spans="1:7" ht="18.75" x14ac:dyDescent="0.25">
      <c r="A67" s="212" t="s">
        <v>218</v>
      </c>
      <c r="B67" s="212"/>
      <c r="C67" s="212"/>
      <c r="D67" s="212"/>
      <c r="E67" s="212"/>
      <c r="F67" s="212"/>
      <c r="G67" s="212"/>
    </row>
    <row r="68" spans="1:7" ht="18.75" x14ac:dyDescent="0.25">
      <c r="A68" s="109"/>
      <c r="B68" s="109"/>
      <c r="C68" s="109"/>
      <c r="D68" s="109"/>
      <c r="E68" s="109"/>
      <c r="F68" s="109"/>
      <c r="G68" s="109"/>
    </row>
    <row r="69" spans="1:7" ht="18.75" x14ac:dyDescent="0.3">
      <c r="A69" s="9" t="s">
        <v>144</v>
      </c>
      <c r="B69" s="10">
        <v>244</v>
      </c>
    </row>
    <row r="70" spans="1:7" ht="18.75" x14ac:dyDescent="0.25">
      <c r="A70" s="8"/>
    </row>
    <row r="71" spans="1:7" ht="49.15" customHeight="1" x14ac:dyDescent="0.25">
      <c r="A71" s="101" t="s">
        <v>85</v>
      </c>
      <c r="B71" s="190" t="s">
        <v>127</v>
      </c>
      <c r="C71" s="190"/>
      <c r="D71" s="190" t="s">
        <v>147</v>
      </c>
      <c r="E71" s="190"/>
      <c r="F71" s="190" t="s">
        <v>128</v>
      </c>
      <c r="G71" s="190"/>
    </row>
    <row r="72" spans="1:7" ht="18.75" x14ac:dyDescent="0.25">
      <c r="A72" s="101">
        <v>1</v>
      </c>
      <c r="B72" s="191">
        <v>2</v>
      </c>
      <c r="C72" s="192"/>
      <c r="D72" s="191">
        <v>3</v>
      </c>
      <c r="E72" s="192"/>
      <c r="F72" s="191">
        <v>4</v>
      </c>
      <c r="G72" s="192"/>
    </row>
    <row r="73" spans="1:7" ht="37.5" x14ac:dyDescent="0.25">
      <c r="A73" s="13" t="s">
        <v>129</v>
      </c>
      <c r="B73" s="191">
        <v>700</v>
      </c>
      <c r="C73" s="192"/>
      <c r="D73" s="191">
        <v>912.86</v>
      </c>
      <c r="E73" s="192"/>
      <c r="F73" s="210">
        <f>'платные на 2022-2023 год'!D50</f>
        <v>639000</v>
      </c>
      <c r="G73" s="211"/>
    </row>
    <row r="74" spans="1:7" ht="18.75" x14ac:dyDescent="0.25">
      <c r="A74" s="27"/>
      <c r="B74" s="26"/>
      <c r="C74" s="26"/>
      <c r="D74" s="26"/>
      <c r="E74" s="26"/>
      <c r="F74" s="26"/>
      <c r="G74" s="26"/>
    </row>
    <row r="75" spans="1:7" ht="39" customHeight="1" x14ac:dyDescent="0.25">
      <c r="A75" s="209" t="s">
        <v>219</v>
      </c>
      <c r="B75" s="209"/>
      <c r="C75" s="209"/>
      <c r="D75" s="209"/>
      <c r="E75" s="209"/>
      <c r="F75" s="209"/>
      <c r="G75" s="209"/>
    </row>
    <row r="76" spans="1:7" ht="18.75" x14ac:dyDescent="0.3">
      <c r="A76" s="9" t="s">
        <v>144</v>
      </c>
      <c r="B76" s="10">
        <v>244</v>
      </c>
    </row>
    <row r="77" spans="1:7" ht="18.75" x14ac:dyDescent="0.25">
      <c r="A77" s="8"/>
    </row>
    <row r="78" spans="1:7" ht="43.9" customHeight="1" x14ac:dyDescent="0.25">
      <c r="A78" s="190" t="s">
        <v>85</v>
      </c>
      <c r="B78" s="190"/>
      <c r="C78" s="190"/>
      <c r="D78" s="190" t="s">
        <v>130</v>
      </c>
      <c r="E78" s="190"/>
      <c r="F78" s="190" t="s">
        <v>131</v>
      </c>
      <c r="G78" s="190"/>
    </row>
    <row r="79" spans="1:7" ht="18.75" x14ac:dyDescent="0.3">
      <c r="A79" s="190">
        <v>1</v>
      </c>
      <c r="B79" s="190"/>
      <c r="C79" s="190"/>
      <c r="D79" s="195">
        <v>2</v>
      </c>
      <c r="E79" s="197"/>
      <c r="F79" s="195">
        <v>3</v>
      </c>
      <c r="G79" s="197"/>
    </row>
    <row r="80" spans="1:7" ht="34.15" customHeight="1" x14ac:dyDescent="0.3">
      <c r="A80" s="206" t="s">
        <v>300</v>
      </c>
      <c r="B80" s="206"/>
      <c r="C80" s="206"/>
      <c r="D80" s="204">
        <v>12</v>
      </c>
      <c r="E80" s="205"/>
      <c r="F80" s="213">
        <v>8676</v>
      </c>
      <c r="G80" s="214"/>
    </row>
    <row r="81" spans="1:7" ht="34.15" customHeight="1" x14ac:dyDescent="0.3">
      <c r="A81" s="206" t="s">
        <v>321</v>
      </c>
      <c r="B81" s="206"/>
      <c r="C81" s="206"/>
      <c r="D81" s="204">
        <v>12</v>
      </c>
      <c r="E81" s="205"/>
      <c r="F81" s="207">
        <v>180000</v>
      </c>
      <c r="G81" s="208"/>
    </row>
    <row r="82" spans="1:7" ht="34.15" customHeight="1" x14ac:dyDescent="0.3">
      <c r="A82" s="206" t="s">
        <v>293</v>
      </c>
      <c r="B82" s="206"/>
      <c r="C82" s="206"/>
      <c r="D82" s="204"/>
      <c r="E82" s="205"/>
      <c r="F82" s="207">
        <v>188676</v>
      </c>
      <c r="G82" s="208"/>
    </row>
    <row r="83" spans="1:7" ht="18.75" x14ac:dyDescent="0.25">
      <c r="A83" s="29"/>
    </row>
    <row r="84" spans="1:7" ht="18.75" x14ac:dyDescent="0.25">
      <c r="A84" s="193" t="s">
        <v>220</v>
      </c>
      <c r="B84" s="193"/>
      <c r="C84" s="193"/>
      <c r="D84" s="193"/>
      <c r="E84" s="193"/>
      <c r="F84" s="193"/>
      <c r="G84" s="193"/>
    </row>
    <row r="85" spans="1:7" ht="18.75" x14ac:dyDescent="0.25">
      <c r="A85" s="9"/>
    </row>
    <row r="86" spans="1:7" ht="18.75" x14ac:dyDescent="0.25">
      <c r="A86" s="28"/>
      <c r="B86" s="28"/>
      <c r="C86" s="28"/>
      <c r="D86" s="17"/>
      <c r="E86" s="17"/>
      <c r="F86" s="17"/>
      <c r="G86" s="17"/>
    </row>
    <row r="87" spans="1:7" ht="18.75" x14ac:dyDescent="0.3">
      <c r="A87" s="9" t="s">
        <v>144</v>
      </c>
      <c r="B87" s="10">
        <v>244</v>
      </c>
    </row>
    <row r="88" spans="1:7" ht="18.75" x14ac:dyDescent="0.25">
      <c r="A88" s="8"/>
    </row>
    <row r="89" spans="1:7" ht="30" customHeight="1" x14ac:dyDescent="0.25">
      <c r="A89" s="190" t="s">
        <v>85</v>
      </c>
      <c r="B89" s="190"/>
      <c r="C89" s="190"/>
      <c r="D89" s="190" t="s">
        <v>136</v>
      </c>
      <c r="E89" s="190"/>
      <c r="F89" s="190" t="s">
        <v>137</v>
      </c>
      <c r="G89" s="190"/>
    </row>
    <row r="90" spans="1:7" ht="18.75" x14ac:dyDescent="0.3">
      <c r="A90" s="191">
        <v>1</v>
      </c>
      <c r="B90" s="194"/>
      <c r="C90" s="192"/>
      <c r="D90" s="195">
        <v>2</v>
      </c>
      <c r="E90" s="197"/>
      <c r="F90" s="195">
        <v>3</v>
      </c>
      <c r="G90" s="197"/>
    </row>
    <row r="91" spans="1:7" ht="18.75" x14ac:dyDescent="0.25">
      <c r="A91" s="198" t="s">
        <v>138</v>
      </c>
      <c r="B91" s="203"/>
      <c r="C91" s="199"/>
      <c r="D91" s="248">
        <v>4</v>
      </c>
      <c r="E91" s="249"/>
      <c r="F91" s="213">
        <f>'платные на 2022-2023 год'!D59</f>
        <v>51100</v>
      </c>
      <c r="G91" s="214"/>
    </row>
    <row r="92" spans="1:7" ht="18.75" x14ac:dyDescent="0.25">
      <c r="A92" s="8"/>
    </row>
    <row r="93" spans="1:7" ht="18.75" x14ac:dyDescent="0.25">
      <c r="A93" s="8"/>
    </row>
    <row r="94" spans="1:7" ht="31.9" customHeight="1" x14ac:dyDescent="0.25">
      <c r="A94" s="189" t="s">
        <v>250</v>
      </c>
      <c r="B94" s="189"/>
      <c r="C94" s="189"/>
      <c r="D94" s="189"/>
      <c r="E94" s="189"/>
      <c r="F94" s="189"/>
      <c r="G94" s="189"/>
    </row>
    <row r="95" spans="1:7" ht="18.75" x14ac:dyDescent="0.25">
      <c r="A95" s="9"/>
    </row>
    <row r="96" spans="1:7" ht="18.75" x14ac:dyDescent="0.3">
      <c r="A96" s="9" t="s">
        <v>144</v>
      </c>
      <c r="B96" s="10">
        <v>244</v>
      </c>
    </row>
    <row r="97" spans="1:7" ht="18.75" x14ac:dyDescent="0.25">
      <c r="A97" s="8"/>
    </row>
    <row r="98" spans="1:7" ht="54.6" customHeight="1" x14ac:dyDescent="0.25">
      <c r="A98" s="101" t="s">
        <v>85</v>
      </c>
      <c r="B98" s="190" t="s">
        <v>141</v>
      </c>
      <c r="C98" s="190"/>
      <c r="D98" s="190" t="s">
        <v>142</v>
      </c>
      <c r="E98" s="190"/>
      <c r="F98" s="190" t="s">
        <v>149</v>
      </c>
      <c r="G98" s="190"/>
    </row>
    <row r="99" spans="1:7" ht="18.75" x14ac:dyDescent="0.25">
      <c r="A99" s="101">
        <v>1</v>
      </c>
      <c r="B99" s="191">
        <v>2</v>
      </c>
      <c r="C99" s="192"/>
      <c r="D99" s="191">
        <v>3</v>
      </c>
      <c r="E99" s="192"/>
      <c r="F99" s="191">
        <v>4</v>
      </c>
      <c r="G99" s="192"/>
    </row>
    <row r="100" spans="1:7" ht="18.75" x14ac:dyDescent="0.25">
      <c r="A100" s="13"/>
      <c r="B100" s="185"/>
      <c r="C100" s="186"/>
      <c r="D100" s="185"/>
      <c r="E100" s="186"/>
      <c r="F100" s="187"/>
      <c r="G100" s="188"/>
    </row>
    <row r="101" spans="1:7" ht="75" x14ac:dyDescent="0.25">
      <c r="A101" s="13" t="s">
        <v>338</v>
      </c>
      <c r="B101" s="185">
        <v>154</v>
      </c>
      <c r="C101" s="186"/>
      <c r="D101" s="185">
        <v>64.94</v>
      </c>
      <c r="E101" s="186"/>
      <c r="F101" s="187">
        <f>'платные на 2022-2023 год'!D92</f>
        <v>10000</v>
      </c>
      <c r="G101" s="188"/>
    </row>
    <row r="102" spans="1:7" ht="75" x14ac:dyDescent="0.25">
      <c r="A102" s="13" t="s">
        <v>339</v>
      </c>
      <c r="B102" s="185">
        <v>40</v>
      </c>
      <c r="C102" s="186"/>
      <c r="D102" s="185">
        <v>500</v>
      </c>
      <c r="E102" s="186"/>
      <c r="F102" s="187">
        <f>'платные на 2022-2023 год'!D95</f>
        <v>20000</v>
      </c>
      <c r="G102" s="188"/>
    </row>
    <row r="103" spans="1:7" ht="75" x14ac:dyDescent="0.25">
      <c r="A103" s="13" t="s">
        <v>349</v>
      </c>
      <c r="B103" s="185">
        <v>20</v>
      </c>
      <c r="C103" s="186"/>
      <c r="D103" s="185">
        <v>500</v>
      </c>
      <c r="E103" s="186"/>
      <c r="F103" s="187">
        <f>'платные на 2022-2023 год'!D96</f>
        <v>10000</v>
      </c>
      <c r="G103" s="188"/>
    </row>
    <row r="104" spans="1:7" ht="75" x14ac:dyDescent="0.25">
      <c r="A104" s="13" t="s">
        <v>341</v>
      </c>
      <c r="B104" s="185">
        <v>11500</v>
      </c>
      <c r="C104" s="186"/>
      <c r="D104" s="185">
        <v>34.6</v>
      </c>
      <c r="E104" s="186"/>
      <c r="F104" s="187">
        <f>'платные на 2022-2023 год'!D97</f>
        <v>398364</v>
      </c>
      <c r="G104" s="188"/>
    </row>
    <row r="105" spans="1:7" ht="18.75" x14ac:dyDescent="0.25">
      <c r="A105" s="13" t="s">
        <v>324</v>
      </c>
      <c r="B105" s="185" t="s">
        <v>292</v>
      </c>
      <c r="C105" s="186"/>
      <c r="D105" s="185" t="s">
        <v>292</v>
      </c>
      <c r="E105" s="186"/>
      <c r="F105" s="187">
        <v>438364</v>
      </c>
      <c r="G105" s="188"/>
    </row>
    <row r="106" spans="1:7" ht="18.75" x14ac:dyDescent="0.25">
      <c r="A106" s="15"/>
      <c r="B106" s="16"/>
      <c r="C106" s="16"/>
      <c r="D106" s="16"/>
      <c r="E106" s="16"/>
      <c r="F106" s="73"/>
      <c r="G106" s="73"/>
    </row>
    <row r="107" spans="1:7" ht="18.75" x14ac:dyDescent="0.25">
      <c r="A107" s="29"/>
    </row>
    <row r="108" spans="1:7" ht="37.5" x14ac:dyDescent="0.3">
      <c r="A108" s="29" t="s">
        <v>150</v>
      </c>
      <c r="B108" s="10"/>
      <c r="C108" s="162"/>
      <c r="D108" s="162"/>
      <c r="E108" s="10"/>
      <c r="F108" s="162" t="s">
        <v>294</v>
      </c>
      <c r="G108" s="162"/>
    </row>
    <row r="109" spans="1:7" ht="18.75" x14ac:dyDescent="0.3">
      <c r="A109" s="29"/>
      <c r="B109" s="10"/>
      <c r="C109" s="161" t="s">
        <v>53</v>
      </c>
      <c r="D109" s="161"/>
      <c r="E109" s="10"/>
      <c r="F109" s="161" t="s">
        <v>54</v>
      </c>
      <c r="G109" s="161"/>
    </row>
    <row r="110" spans="1:7" ht="18.75" x14ac:dyDescent="0.3">
      <c r="A110" s="29"/>
      <c r="B110" s="10"/>
      <c r="C110" s="99"/>
      <c r="D110" s="99"/>
      <c r="E110" s="10"/>
      <c r="F110" s="99"/>
      <c r="G110" s="99"/>
    </row>
    <row r="111" spans="1:7" ht="56.25" x14ac:dyDescent="0.3">
      <c r="A111" s="29" t="s">
        <v>151</v>
      </c>
      <c r="B111" s="10"/>
      <c r="C111" s="162"/>
      <c r="D111" s="162"/>
      <c r="E111" s="10"/>
      <c r="F111" s="162" t="s">
        <v>295</v>
      </c>
      <c r="G111" s="162"/>
    </row>
    <row r="112" spans="1:7" ht="18.75" x14ac:dyDescent="0.3">
      <c r="A112" s="29"/>
      <c r="B112" s="10"/>
      <c r="C112" s="161" t="s">
        <v>53</v>
      </c>
      <c r="D112" s="161"/>
      <c r="E112" s="10"/>
      <c r="F112" s="161" t="s">
        <v>54</v>
      </c>
      <c r="G112" s="161"/>
    </row>
    <row r="113" spans="1:7" ht="18.75" x14ac:dyDescent="0.3">
      <c r="A113" s="29"/>
      <c r="B113" s="10"/>
      <c r="C113" s="99"/>
      <c r="D113" s="99"/>
      <c r="E113" s="10"/>
      <c r="F113" s="99"/>
      <c r="G113" s="99"/>
    </row>
    <row r="114" spans="1:7" ht="18.75" x14ac:dyDescent="0.3">
      <c r="A114" s="29" t="s">
        <v>152</v>
      </c>
      <c r="B114" s="10"/>
      <c r="C114" s="162"/>
      <c r="D114" s="162"/>
      <c r="E114" s="10"/>
      <c r="F114" s="162" t="s">
        <v>296</v>
      </c>
      <c r="G114" s="162"/>
    </row>
    <row r="115" spans="1:7" ht="18.75" x14ac:dyDescent="0.3">
      <c r="A115" s="29"/>
      <c r="B115" s="10"/>
      <c r="C115" s="161" t="s">
        <v>53</v>
      </c>
      <c r="D115" s="161"/>
      <c r="E115" s="10"/>
      <c r="F115" s="161" t="s">
        <v>54</v>
      </c>
      <c r="G115" s="161"/>
    </row>
    <row r="116" spans="1:7" ht="18.75" x14ac:dyDescent="0.3">
      <c r="A116" s="29" t="s">
        <v>153</v>
      </c>
      <c r="B116" s="10"/>
      <c r="C116" s="10"/>
      <c r="D116" s="10"/>
      <c r="E116" s="10"/>
      <c r="F116" s="10"/>
      <c r="G116" s="10"/>
    </row>
    <row r="117" spans="1:7" ht="18.75" x14ac:dyDescent="0.3">
      <c r="A117" s="160" t="s">
        <v>44</v>
      </c>
      <c r="B117" s="160"/>
      <c r="C117" s="10"/>
      <c r="D117" s="10"/>
      <c r="E117" s="10"/>
      <c r="F117" s="10"/>
      <c r="G117" s="10"/>
    </row>
  </sheetData>
  <mergeCells count="152">
    <mergeCell ref="A6:G6"/>
    <mergeCell ref="E1:G1"/>
    <mergeCell ref="A2:G2"/>
    <mergeCell ref="A4:G4"/>
    <mergeCell ref="B13:C13"/>
    <mergeCell ref="D13:E13"/>
    <mergeCell ref="F13:G13"/>
    <mergeCell ref="B11:C11"/>
    <mergeCell ref="D11:E11"/>
    <mergeCell ref="F11:G11"/>
    <mergeCell ref="B12:C12"/>
    <mergeCell ref="D12:E12"/>
    <mergeCell ref="F12:G12"/>
    <mergeCell ref="D24:F24"/>
    <mergeCell ref="A29:G29"/>
    <mergeCell ref="A33:A34"/>
    <mergeCell ref="B33:C34"/>
    <mergeCell ref="D33:E34"/>
    <mergeCell ref="F33:G34"/>
    <mergeCell ref="A17:G17"/>
    <mergeCell ref="A19:G19"/>
    <mergeCell ref="A23:A25"/>
    <mergeCell ref="B23:B25"/>
    <mergeCell ref="C23:F23"/>
    <mergeCell ref="G23:G25"/>
    <mergeCell ref="C24:C25"/>
    <mergeCell ref="A38:G38"/>
    <mergeCell ref="B41:C41"/>
    <mergeCell ref="D41:E41"/>
    <mergeCell ref="F41:G41"/>
    <mergeCell ref="B42:C42"/>
    <mergeCell ref="D42:E42"/>
    <mergeCell ref="F42:G42"/>
    <mergeCell ref="B35:C35"/>
    <mergeCell ref="D35:E35"/>
    <mergeCell ref="F35:G35"/>
    <mergeCell ref="B36:C36"/>
    <mergeCell ref="D36:E36"/>
    <mergeCell ref="F36:G36"/>
    <mergeCell ref="B46:C46"/>
    <mergeCell ref="D46:E46"/>
    <mergeCell ref="F46:G46"/>
    <mergeCell ref="B48:H48"/>
    <mergeCell ref="B45:C45"/>
    <mergeCell ref="D45:E45"/>
    <mergeCell ref="F45:G45"/>
    <mergeCell ref="B43:C43"/>
    <mergeCell ref="D43:E43"/>
    <mergeCell ref="F43:G43"/>
    <mergeCell ref="B44:C44"/>
    <mergeCell ref="D44:E44"/>
    <mergeCell ref="F44:G44"/>
    <mergeCell ref="B54:C54"/>
    <mergeCell ref="D54:E54"/>
    <mergeCell ref="F54:G54"/>
    <mergeCell ref="B55:C55"/>
    <mergeCell ref="D55:E55"/>
    <mergeCell ref="F55:G55"/>
    <mergeCell ref="A49:G49"/>
    <mergeCell ref="B53:C53"/>
    <mergeCell ref="D53:E53"/>
    <mergeCell ref="F53:G53"/>
    <mergeCell ref="B63:C63"/>
    <mergeCell ref="D63:E63"/>
    <mergeCell ref="F63:G63"/>
    <mergeCell ref="B64:C64"/>
    <mergeCell ref="D64:E64"/>
    <mergeCell ref="F64:G64"/>
    <mergeCell ref="A57:G57"/>
    <mergeCell ref="B61:C61"/>
    <mergeCell ref="D61:E61"/>
    <mergeCell ref="F61:G61"/>
    <mergeCell ref="B62:C62"/>
    <mergeCell ref="D62:E62"/>
    <mergeCell ref="F62:G62"/>
    <mergeCell ref="A75:G75"/>
    <mergeCell ref="B72:C72"/>
    <mergeCell ref="D72:E72"/>
    <mergeCell ref="F72:G72"/>
    <mergeCell ref="B73:C73"/>
    <mergeCell ref="D73:E73"/>
    <mergeCell ref="F73:G73"/>
    <mergeCell ref="B65:C65"/>
    <mergeCell ref="D65:E65"/>
    <mergeCell ref="F65:G65"/>
    <mergeCell ref="A67:G67"/>
    <mergeCell ref="B71:C71"/>
    <mergeCell ref="D71:E71"/>
    <mergeCell ref="F71:G71"/>
    <mergeCell ref="A79:C79"/>
    <mergeCell ref="D79:E79"/>
    <mergeCell ref="F79:G79"/>
    <mergeCell ref="A80:C80"/>
    <mergeCell ref="D80:E80"/>
    <mergeCell ref="F80:G80"/>
    <mergeCell ref="A78:C78"/>
    <mergeCell ref="D78:E78"/>
    <mergeCell ref="F78:G78"/>
    <mergeCell ref="A89:C89"/>
    <mergeCell ref="D89:E89"/>
    <mergeCell ref="F89:G89"/>
    <mergeCell ref="A90:C90"/>
    <mergeCell ref="D90:E90"/>
    <mergeCell ref="F90:G90"/>
    <mergeCell ref="A84:G84"/>
    <mergeCell ref="A81:C81"/>
    <mergeCell ref="D81:E81"/>
    <mergeCell ref="F81:G81"/>
    <mergeCell ref="A82:C82"/>
    <mergeCell ref="D82:E82"/>
    <mergeCell ref="F82:G82"/>
    <mergeCell ref="A94:G94"/>
    <mergeCell ref="B98:C98"/>
    <mergeCell ref="D98:E98"/>
    <mergeCell ref="F98:G98"/>
    <mergeCell ref="B99:C99"/>
    <mergeCell ref="D99:E99"/>
    <mergeCell ref="F99:G99"/>
    <mergeCell ref="A91:C91"/>
    <mergeCell ref="D91:E91"/>
    <mergeCell ref="F91:G91"/>
    <mergeCell ref="B100:C100"/>
    <mergeCell ref="D100:E100"/>
    <mergeCell ref="F100:G100"/>
    <mergeCell ref="B101:C101"/>
    <mergeCell ref="D101:E101"/>
    <mergeCell ref="F101:G101"/>
    <mergeCell ref="B103:C103"/>
    <mergeCell ref="D103:E103"/>
    <mergeCell ref="F103:G103"/>
    <mergeCell ref="B102:C102"/>
    <mergeCell ref="D102:E102"/>
    <mergeCell ref="F102:G102"/>
    <mergeCell ref="B105:C105"/>
    <mergeCell ref="D105:E105"/>
    <mergeCell ref="F105:G105"/>
    <mergeCell ref="B104:C104"/>
    <mergeCell ref="D104:E104"/>
    <mergeCell ref="F104:G104"/>
    <mergeCell ref="A117:B117"/>
    <mergeCell ref="C112:D112"/>
    <mergeCell ref="F112:G112"/>
    <mergeCell ref="C114:D114"/>
    <mergeCell ref="F114:G114"/>
    <mergeCell ref="C115:D115"/>
    <mergeCell ref="F115:G115"/>
    <mergeCell ref="C108:D108"/>
    <mergeCell ref="F108:G108"/>
    <mergeCell ref="C109:D109"/>
    <mergeCell ref="F109:G109"/>
    <mergeCell ref="C111:D111"/>
    <mergeCell ref="F111:G111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3" manualBreakCount="3">
    <brk id="14" max="16383" man="1"/>
    <brk id="47" max="16383" man="1"/>
    <brk id="7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8"/>
  <sheetViews>
    <sheetView view="pageBreakPreview" topLeftCell="A82" zoomScale="60" zoomScaleNormal="100" workbookViewId="0">
      <selection activeCell="D95" sqref="D95:E95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7" ht="39" customHeight="1" x14ac:dyDescent="0.25">
      <c r="A1" s="6"/>
      <c r="E1" s="223"/>
      <c r="F1" s="223"/>
      <c r="G1" s="223"/>
    </row>
    <row r="2" spans="1:7" ht="40.15" customHeight="1" x14ac:dyDescent="0.25">
      <c r="A2" s="221" t="s">
        <v>322</v>
      </c>
      <c r="B2" s="221"/>
      <c r="C2" s="221"/>
      <c r="D2" s="221"/>
      <c r="E2" s="221"/>
      <c r="F2" s="221"/>
      <c r="G2" s="221"/>
    </row>
    <row r="3" spans="1:7" ht="18.75" x14ac:dyDescent="0.25">
      <c r="A3" s="103"/>
      <c r="B3" s="103"/>
      <c r="C3" s="103"/>
      <c r="D3" s="103"/>
      <c r="E3" s="103"/>
      <c r="F3" s="103"/>
      <c r="G3" s="103"/>
    </row>
    <row r="4" spans="1:7" ht="35.450000000000003" customHeight="1" x14ac:dyDescent="0.25">
      <c r="A4" s="221" t="s">
        <v>329</v>
      </c>
      <c r="B4" s="221"/>
      <c r="C4" s="221"/>
      <c r="D4" s="221"/>
      <c r="E4" s="221"/>
      <c r="F4" s="221"/>
      <c r="G4" s="221"/>
    </row>
    <row r="5" spans="1:7" ht="18.75" x14ac:dyDescent="0.25">
      <c r="A5" s="100"/>
    </row>
    <row r="6" spans="1:7" ht="43.9" customHeight="1" x14ac:dyDescent="0.25">
      <c r="A6" s="221" t="s">
        <v>173</v>
      </c>
      <c r="B6" s="221"/>
      <c r="C6" s="221"/>
      <c r="D6" s="221"/>
      <c r="E6" s="221"/>
      <c r="F6" s="221"/>
      <c r="G6" s="221"/>
    </row>
    <row r="7" spans="1:7" ht="18.75" x14ac:dyDescent="0.25">
      <c r="A7" s="103"/>
      <c r="B7" s="103"/>
      <c r="C7" s="103"/>
      <c r="D7" s="103"/>
      <c r="E7" s="103"/>
      <c r="F7" s="103"/>
      <c r="G7" s="103"/>
    </row>
    <row r="8" spans="1:7" ht="18.75" x14ac:dyDescent="0.25">
      <c r="A8" s="100"/>
    </row>
    <row r="9" spans="1:7" ht="18.75" x14ac:dyDescent="0.3">
      <c r="A9" s="9" t="s">
        <v>254</v>
      </c>
      <c r="B9" s="10">
        <v>130</v>
      </c>
    </row>
    <row r="10" spans="1:7" x14ac:dyDescent="0.25">
      <c r="A10" s="11"/>
    </row>
    <row r="11" spans="1:7" ht="41.45" customHeight="1" x14ac:dyDescent="0.25">
      <c r="A11" s="101" t="s">
        <v>85</v>
      </c>
      <c r="B11" s="190" t="s">
        <v>171</v>
      </c>
      <c r="C11" s="190"/>
      <c r="D11" s="190" t="s">
        <v>172</v>
      </c>
      <c r="E11" s="190"/>
      <c r="F11" s="190" t="s">
        <v>93</v>
      </c>
      <c r="G11" s="190"/>
    </row>
    <row r="12" spans="1:7" ht="18.75" x14ac:dyDescent="0.25">
      <c r="A12" s="101">
        <v>1</v>
      </c>
      <c r="B12" s="190">
        <v>2</v>
      </c>
      <c r="C12" s="190"/>
      <c r="D12" s="190">
        <v>3</v>
      </c>
      <c r="E12" s="190"/>
      <c r="F12" s="190">
        <v>4</v>
      </c>
      <c r="G12" s="190"/>
    </row>
    <row r="13" spans="1:7" ht="75" x14ac:dyDescent="0.25">
      <c r="A13" s="13" t="s">
        <v>163</v>
      </c>
      <c r="B13" s="190" t="s">
        <v>330</v>
      </c>
      <c r="C13" s="190"/>
      <c r="D13" s="190">
        <v>161.29</v>
      </c>
      <c r="E13" s="190"/>
      <c r="F13" s="220">
        <f>'платные на 2022-2023 год'!G13</f>
        <v>2500000</v>
      </c>
      <c r="G13" s="220"/>
    </row>
    <row r="14" spans="1:7" ht="18.75" x14ac:dyDescent="0.25">
      <c r="A14" s="100"/>
    </row>
    <row r="15" spans="1:7" ht="18.75" x14ac:dyDescent="0.25">
      <c r="A15" s="15"/>
      <c r="B15" s="19"/>
      <c r="C15" s="19"/>
      <c r="D15" s="19"/>
      <c r="E15" s="19"/>
      <c r="F15" s="19"/>
      <c r="G15" s="19"/>
    </row>
    <row r="16" spans="1:7" ht="18.75" x14ac:dyDescent="0.25">
      <c r="A16" s="15"/>
      <c r="B16" s="19"/>
      <c r="C16" s="19"/>
      <c r="D16" s="19"/>
      <c r="E16" s="19"/>
      <c r="F16" s="19"/>
      <c r="G16" s="19"/>
    </row>
    <row r="17" spans="1:7" ht="48.6" customHeight="1" x14ac:dyDescent="0.25">
      <c r="A17" s="221" t="s">
        <v>323</v>
      </c>
      <c r="B17" s="221"/>
      <c r="C17" s="221"/>
      <c r="D17" s="221"/>
      <c r="E17" s="221"/>
      <c r="F17" s="221"/>
      <c r="G17" s="221"/>
    </row>
    <row r="18" spans="1:7" ht="18.75" x14ac:dyDescent="0.25">
      <c r="A18" s="8"/>
    </row>
    <row r="19" spans="1:7" ht="18.75" x14ac:dyDescent="0.25">
      <c r="A19" s="193" t="s">
        <v>188</v>
      </c>
      <c r="B19" s="193"/>
      <c r="C19" s="193"/>
      <c r="D19" s="193"/>
      <c r="E19" s="193"/>
      <c r="F19" s="193"/>
      <c r="G19" s="193"/>
    </row>
    <row r="20" spans="1:7" ht="18.75" x14ac:dyDescent="0.25">
      <c r="A20" s="9"/>
    </row>
    <row r="21" spans="1:7" ht="18.75" x14ac:dyDescent="0.3">
      <c r="A21" s="9" t="s">
        <v>144</v>
      </c>
      <c r="B21" s="10">
        <v>111</v>
      </c>
    </row>
    <row r="22" spans="1:7" x14ac:dyDescent="0.25">
      <c r="A22" s="11"/>
    </row>
    <row r="23" spans="1:7" ht="54" customHeight="1" x14ac:dyDescent="0.25">
      <c r="A23" s="190" t="s">
        <v>75</v>
      </c>
      <c r="B23" s="190" t="s">
        <v>76</v>
      </c>
      <c r="C23" s="190" t="s">
        <v>77</v>
      </c>
      <c r="D23" s="190"/>
      <c r="E23" s="190"/>
      <c r="F23" s="190"/>
      <c r="G23" s="190" t="s">
        <v>78</v>
      </c>
    </row>
    <row r="24" spans="1:7" ht="18.75" x14ac:dyDescent="0.25">
      <c r="A24" s="190"/>
      <c r="B24" s="190"/>
      <c r="C24" s="190" t="s">
        <v>79</v>
      </c>
      <c r="D24" s="190" t="s">
        <v>6</v>
      </c>
      <c r="E24" s="190"/>
      <c r="F24" s="190"/>
      <c r="G24" s="190"/>
    </row>
    <row r="25" spans="1:7" ht="75" x14ac:dyDescent="0.25">
      <c r="A25" s="190"/>
      <c r="B25" s="190"/>
      <c r="C25" s="190"/>
      <c r="D25" s="12" t="s">
        <v>80</v>
      </c>
      <c r="E25" s="12" t="s">
        <v>81</v>
      </c>
      <c r="F25" s="12" t="s">
        <v>82</v>
      </c>
      <c r="G25" s="190"/>
    </row>
    <row r="26" spans="1:7" ht="18.75" x14ac:dyDescent="0.25">
      <c r="A26" s="101">
        <v>1</v>
      </c>
      <c r="B26" s="101">
        <v>2</v>
      </c>
      <c r="C26" s="101">
        <v>3</v>
      </c>
      <c r="D26" s="101">
        <v>4</v>
      </c>
      <c r="E26" s="101">
        <v>4</v>
      </c>
      <c r="F26" s="101">
        <v>5</v>
      </c>
      <c r="G26" s="101">
        <v>7</v>
      </c>
    </row>
    <row r="27" spans="1:7" ht="37.5" x14ac:dyDescent="0.25">
      <c r="A27" s="101" t="s">
        <v>333</v>
      </c>
      <c r="B27" s="101">
        <v>35</v>
      </c>
      <c r="C27" s="102">
        <v>65000</v>
      </c>
      <c r="D27" s="102">
        <v>0</v>
      </c>
      <c r="E27" s="102">
        <v>0</v>
      </c>
      <c r="F27" s="102">
        <v>65000</v>
      </c>
      <c r="G27" s="102">
        <f>'платные на 2022-2023 год'!G31+'платные на 2022-2023 год'!G65</f>
        <v>780000</v>
      </c>
    </row>
    <row r="28" spans="1:7" ht="18.75" x14ac:dyDescent="0.3">
      <c r="A28" s="145" t="s">
        <v>346</v>
      </c>
      <c r="B28" s="144">
        <v>35</v>
      </c>
      <c r="C28" s="144">
        <v>65000</v>
      </c>
      <c r="D28" s="144">
        <v>0</v>
      </c>
      <c r="E28" s="144">
        <v>0</v>
      </c>
      <c r="F28" s="144">
        <v>65000</v>
      </c>
      <c r="G28" s="144">
        <v>780000</v>
      </c>
    </row>
    <row r="29" spans="1:7" ht="18.75" x14ac:dyDescent="0.25">
      <c r="A29" s="193" t="s">
        <v>179</v>
      </c>
      <c r="B29" s="193"/>
      <c r="C29" s="193"/>
      <c r="D29" s="193"/>
      <c r="E29" s="193"/>
      <c r="F29" s="193"/>
      <c r="G29" s="193"/>
    </row>
    <row r="30" spans="1:7" ht="18.75" x14ac:dyDescent="0.25">
      <c r="A30" s="106"/>
      <c r="B30" s="106"/>
      <c r="C30" s="106"/>
      <c r="D30" s="106"/>
      <c r="E30" s="106"/>
      <c r="F30" s="106"/>
      <c r="G30" s="106"/>
    </row>
    <row r="31" spans="1:7" ht="18.75" x14ac:dyDescent="0.3">
      <c r="A31" s="9" t="s">
        <v>144</v>
      </c>
      <c r="B31" s="10">
        <v>119</v>
      </c>
    </row>
    <row r="32" spans="1:7" x14ac:dyDescent="0.25">
      <c r="A32" s="11"/>
    </row>
    <row r="33" spans="1:7" ht="129" customHeight="1" x14ac:dyDescent="0.25">
      <c r="A33" s="190" t="s">
        <v>83</v>
      </c>
      <c r="B33" s="190" t="s">
        <v>243</v>
      </c>
      <c r="C33" s="190"/>
      <c r="D33" s="190" t="s">
        <v>184</v>
      </c>
      <c r="E33" s="190"/>
      <c r="F33" s="190" t="s">
        <v>84</v>
      </c>
      <c r="G33" s="190"/>
    </row>
    <row r="34" spans="1:7" ht="15" customHeight="1" x14ac:dyDescent="0.25">
      <c r="A34" s="190"/>
      <c r="B34" s="190"/>
      <c r="C34" s="190"/>
      <c r="D34" s="190"/>
      <c r="E34" s="190"/>
      <c r="F34" s="190"/>
      <c r="G34" s="190"/>
    </row>
    <row r="35" spans="1:7" ht="18.75" x14ac:dyDescent="0.25">
      <c r="A35" s="101">
        <v>1</v>
      </c>
      <c r="B35" s="190">
        <v>2</v>
      </c>
      <c r="C35" s="190"/>
      <c r="D35" s="190">
        <v>3</v>
      </c>
      <c r="E35" s="190"/>
      <c r="F35" s="190">
        <v>4</v>
      </c>
      <c r="G35" s="190"/>
    </row>
    <row r="36" spans="1:7" ht="18.75" x14ac:dyDescent="0.25">
      <c r="A36" s="129">
        <v>35</v>
      </c>
      <c r="B36" s="220">
        <f>'платные на 2022-2023 год'!G31+'платные на 2022-2023 год'!G33+'платные на 2022-2023 год'!G65</f>
        <v>1015560</v>
      </c>
      <c r="C36" s="220"/>
      <c r="D36" s="220">
        <f>G27</f>
        <v>780000</v>
      </c>
      <c r="E36" s="220"/>
      <c r="F36" s="220">
        <f>B36-D36</f>
        <v>235560</v>
      </c>
      <c r="G36" s="220"/>
    </row>
    <row r="37" spans="1:7" ht="18.75" x14ac:dyDescent="0.25">
      <c r="A37" s="8"/>
    </row>
    <row r="38" spans="1:7" ht="18.75" x14ac:dyDescent="0.25">
      <c r="A38" s="8"/>
    </row>
    <row r="39" spans="1:7" ht="43.15" customHeight="1" x14ac:dyDescent="0.25">
      <c r="A39" s="189" t="s">
        <v>212</v>
      </c>
      <c r="B39" s="189"/>
      <c r="C39" s="189"/>
      <c r="D39" s="189"/>
      <c r="E39" s="189"/>
      <c r="F39" s="189"/>
      <c r="G39" s="189"/>
    </row>
    <row r="40" spans="1:7" ht="18" customHeight="1" x14ac:dyDescent="0.3">
      <c r="A40" s="9" t="s">
        <v>144</v>
      </c>
      <c r="B40" s="10">
        <v>853</v>
      </c>
    </row>
    <row r="41" spans="1:7" ht="18" customHeight="1" x14ac:dyDescent="0.25">
      <c r="A41" s="11"/>
    </row>
    <row r="42" spans="1:7" ht="54.6" customHeight="1" x14ac:dyDescent="0.25">
      <c r="A42" s="101" t="s">
        <v>85</v>
      </c>
      <c r="B42" s="190" t="s">
        <v>108</v>
      </c>
      <c r="C42" s="190"/>
      <c r="D42" s="190" t="s">
        <v>109</v>
      </c>
      <c r="E42" s="190"/>
      <c r="F42" s="190" t="s">
        <v>110</v>
      </c>
      <c r="G42" s="190"/>
    </row>
    <row r="43" spans="1:7" ht="18" customHeight="1" x14ac:dyDescent="0.25">
      <c r="A43" s="101">
        <v>1</v>
      </c>
      <c r="B43" s="190">
        <v>2</v>
      </c>
      <c r="C43" s="190"/>
      <c r="D43" s="190">
        <v>3</v>
      </c>
      <c r="E43" s="190"/>
      <c r="F43" s="190">
        <v>4</v>
      </c>
      <c r="G43" s="190"/>
    </row>
    <row r="44" spans="1:7" ht="114.75" customHeight="1" x14ac:dyDescent="0.25">
      <c r="A44" s="101" t="s">
        <v>350</v>
      </c>
      <c r="B44" s="191" t="s">
        <v>292</v>
      </c>
      <c r="C44" s="192"/>
      <c r="D44" s="191" t="s">
        <v>292</v>
      </c>
      <c r="E44" s="192"/>
      <c r="F44" s="210">
        <f>'платные на 2022-2023 год'!G74</f>
        <v>50</v>
      </c>
      <c r="G44" s="192"/>
    </row>
    <row r="45" spans="1:7" ht="90" customHeight="1" x14ac:dyDescent="0.25">
      <c r="A45" s="101" t="s">
        <v>348</v>
      </c>
      <c r="B45" s="191" t="s">
        <v>292</v>
      </c>
      <c r="C45" s="192"/>
      <c r="D45" s="191" t="s">
        <v>292</v>
      </c>
      <c r="E45" s="192"/>
      <c r="F45" s="210">
        <f>'платные на 2022-2023 год'!G85</f>
        <v>28000</v>
      </c>
      <c r="G45" s="192"/>
    </row>
    <row r="46" spans="1:7" ht="27.75" customHeight="1" x14ac:dyDescent="0.25">
      <c r="A46" s="13" t="s">
        <v>324</v>
      </c>
      <c r="B46" s="250" t="s">
        <v>292</v>
      </c>
      <c r="C46" s="250"/>
      <c r="D46" s="250" t="s">
        <v>292</v>
      </c>
      <c r="E46" s="250"/>
      <c r="F46" s="251">
        <v>28050</v>
      </c>
      <c r="G46" s="251"/>
    </row>
    <row r="47" spans="1:7" ht="18" customHeight="1" x14ac:dyDescent="0.25">
      <c r="A47" s="15"/>
      <c r="B47" s="16"/>
      <c r="C47" s="16"/>
      <c r="D47" s="16"/>
      <c r="E47" s="16"/>
      <c r="F47" s="73"/>
      <c r="G47" s="73"/>
    </row>
    <row r="48" spans="1:7" ht="18" customHeight="1" x14ac:dyDescent="0.25">
      <c r="A48" s="15"/>
      <c r="B48" s="16"/>
      <c r="C48" s="16"/>
      <c r="D48" s="16"/>
      <c r="E48" s="16"/>
      <c r="F48" s="73"/>
      <c r="G48" s="73"/>
    </row>
    <row r="49" spans="1:7" ht="18" customHeight="1" x14ac:dyDescent="0.25">
      <c r="A49" s="15"/>
      <c r="B49" s="16"/>
      <c r="C49" s="16"/>
      <c r="D49" s="16"/>
      <c r="E49" s="16"/>
      <c r="F49" s="73"/>
      <c r="G49" s="73"/>
    </row>
    <row r="50" spans="1:7" ht="18" customHeight="1" x14ac:dyDescent="0.25">
      <c r="A50" s="15"/>
      <c r="B50" s="16"/>
      <c r="C50" s="16"/>
      <c r="D50" s="16"/>
      <c r="E50" s="16"/>
      <c r="F50" s="73"/>
      <c r="G50" s="73"/>
    </row>
    <row r="51" spans="1:7" ht="18" customHeight="1" x14ac:dyDescent="0.25">
      <c r="A51" s="15"/>
      <c r="B51" s="16"/>
      <c r="C51" s="16"/>
      <c r="D51" s="16"/>
      <c r="E51" s="16"/>
      <c r="F51" s="73"/>
      <c r="G51" s="73"/>
    </row>
    <row r="52" spans="1:7" ht="18" customHeight="1" x14ac:dyDescent="0.25">
      <c r="A52" s="15"/>
      <c r="B52" s="16"/>
      <c r="C52" s="16"/>
      <c r="D52" s="16"/>
      <c r="E52" s="16"/>
      <c r="F52" s="73"/>
      <c r="G52" s="73"/>
    </row>
    <row r="53" spans="1:7" ht="18" customHeight="1" x14ac:dyDescent="0.25">
      <c r="A53" s="15"/>
      <c r="B53" s="16"/>
      <c r="C53" s="16"/>
      <c r="D53" s="16"/>
      <c r="E53" s="16"/>
      <c r="F53" s="73"/>
      <c r="G53" s="73"/>
    </row>
    <row r="54" spans="1:7" ht="18" customHeight="1" x14ac:dyDescent="0.25">
      <c r="A54" s="15"/>
      <c r="B54" s="16"/>
      <c r="C54" s="16"/>
      <c r="D54" s="16"/>
      <c r="E54" s="16"/>
      <c r="F54" s="73"/>
      <c r="G54" s="73"/>
    </row>
    <row r="55" spans="1:7" ht="18" customHeight="1" x14ac:dyDescent="0.25">
      <c r="A55" s="15"/>
      <c r="B55" s="16"/>
      <c r="C55" s="16"/>
      <c r="D55" s="16"/>
      <c r="E55" s="16"/>
      <c r="F55" s="73"/>
      <c r="G55" s="73"/>
    </row>
    <row r="56" spans="1:7" ht="18" customHeight="1" x14ac:dyDescent="0.25">
      <c r="A56" s="15"/>
      <c r="B56" s="16"/>
      <c r="C56" s="16"/>
      <c r="D56" s="16"/>
      <c r="E56" s="16"/>
      <c r="F56" s="73"/>
      <c r="G56" s="73"/>
    </row>
    <row r="57" spans="1:7" ht="18" customHeight="1" x14ac:dyDescent="0.25">
      <c r="A57" s="15"/>
      <c r="B57" s="16"/>
      <c r="C57" s="16"/>
      <c r="D57" s="16"/>
      <c r="E57" s="16"/>
      <c r="F57" s="73"/>
      <c r="G57" s="73"/>
    </row>
    <row r="58" spans="1:7" ht="18" customHeight="1" x14ac:dyDescent="0.25">
      <c r="A58" s="15"/>
      <c r="B58" s="16"/>
      <c r="C58" s="16"/>
      <c r="D58" s="16"/>
      <c r="E58" s="16"/>
      <c r="F58" s="73"/>
      <c r="G58" s="73"/>
    </row>
    <row r="59" spans="1:7" ht="18" customHeight="1" x14ac:dyDescent="0.25">
      <c r="A59" s="15"/>
      <c r="B59" s="16"/>
      <c r="C59" s="16"/>
      <c r="D59" s="16"/>
      <c r="E59" s="16"/>
      <c r="F59" s="73"/>
      <c r="G59" s="73"/>
    </row>
    <row r="60" spans="1:7" ht="18" customHeight="1" x14ac:dyDescent="0.25">
      <c r="A60" s="15"/>
      <c r="B60" s="16"/>
      <c r="C60" s="16"/>
      <c r="D60" s="16"/>
      <c r="E60" s="16"/>
      <c r="F60" s="73"/>
      <c r="G60" s="73"/>
    </row>
    <row r="61" spans="1:7" ht="18" customHeight="1" x14ac:dyDescent="0.25">
      <c r="A61" s="15"/>
      <c r="B61" s="16"/>
      <c r="C61" s="16"/>
      <c r="D61" s="16"/>
      <c r="E61" s="16"/>
      <c r="F61" s="73"/>
      <c r="G61" s="73"/>
    </row>
    <row r="62" spans="1:7" ht="18" customHeight="1" x14ac:dyDescent="0.25">
      <c r="A62" s="15"/>
      <c r="B62" s="16"/>
      <c r="C62" s="16"/>
      <c r="D62" s="16"/>
      <c r="E62" s="16"/>
      <c r="F62" s="73"/>
      <c r="G62" s="73"/>
    </row>
    <row r="63" spans="1:7" ht="18" customHeight="1" x14ac:dyDescent="0.25">
      <c r="A63" s="15"/>
      <c r="B63" s="16"/>
      <c r="C63" s="16"/>
      <c r="D63" s="16"/>
      <c r="E63" s="16"/>
      <c r="F63" s="73"/>
      <c r="G63" s="73"/>
    </row>
    <row r="64" spans="1:7" ht="18" customHeight="1" x14ac:dyDescent="0.25">
      <c r="A64" s="15"/>
      <c r="B64" s="16"/>
      <c r="C64" s="16"/>
      <c r="D64" s="16"/>
      <c r="E64" s="16"/>
      <c r="F64" s="73"/>
      <c r="G64" s="73"/>
    </row>
    <row r="65" spans="1:7" ht="18" customHeight="1" x14ac:dyDescent="0.25">
      <c r="A65" s="15"/>
      <c r="B65" s="16"/>
      <c r="C65" s="16"/>
      <c r="D65" s="16"/>
      <c r="E65" s="16"/>
      <c r="F65" s="73"/>
      <c r="G65" s="73"/>
    </row>
    <row r="66" spans="1:7" ht="18" customHeight="1" x14ac:dyDescent="0.25">
      <c r="A66" s="15"/>
      <c r="B66" s="16"/>
      <c r="C66" s="16"/>
      <c r="D66" s="16"/>
      <c r="E66" s="16"/>
      <c r="F66" s="73"/>
      <c r="G66" s="73"/>
    </row>
    <row r="67" spans="1:7" ht="18" customHeight="1" x14ac:dyDescent="0.25">
      <c r="A67" s="15"/>
      <c r="B67" s="16"/>
      <c r="C67" s="16"/>
      <c r="D67" s="16"/>
      <c r="E67" s="16"/>
      <c r="F67" s="73"/>
      <c r="G67" s="73"/>
    </row>
    <row r="68" spans="1:7" ht="18" customHeight="1" x14ac:dyDescent="0.25">
      <c r="A68" s="15"/>
      <c r="B68" s="16"/>
      <c r="C68" s="16"/>
      <c r="D68" s="16"/>
      <c r="E68" s="16"/>
      <c r="F68" s="73"/>
      <c r="G68" s="73"/>
    </row>
    <row r="69" spans="1:7" ht="18" customHeight="1" x14ac:dyDescent="0.25">
      <c r="A69" s="15"/>
      <c r="B69" s="16"/>
      <c r="C69" s="16"/>
      <c r="D69" s="16"/>
      <c r="E69" s="16"/>
      <c r="F69" s="73"/>
      <c r="G69" s="73"/>
    </row>
    <row r="70" spans="1:7" ht="18" customHeight="1" x14ac:dyDescent="0.25">
      <c r="A70" s="15"/>
      <c r="B70" s="16"/>
      <c r="C70" s="16"/>
      <c r="D70" s="16"/>
      <c r="E70" s="16"/>
      <c r="F70" s="73"/>
      <c r="G70" s="73"/>
    </row>
    <row r="71" spans="1:7" ht="18" customHeight="1" x14ac:dyDescent="0.25">
      <c r="A71" s="15"/>
      <c r="B71" s="16"/>
      <c r="C71" s="16"/>
      <c r="D71" s="16"/>
      <c r="E71" s="16"/>
      <c r="F71" s="73"/>
      <c r="G71" s="73"/>
    </row>
    <row r="72" spans="1:7" ht="18" customHeight="1" x14ac:dyDescent="0.25">
      <c r="A72" s="15"/>
      <c r="B72" s="16"/>
      <c r="C72" s="16"/>
      <c r="D72" s="16"/>
      <c r="E72" s="16"/>
      <c r="F72" s="73"/>
      <c r="G72" s="73"/>
    </row>
    <row r="73" spans="1:7" ht="18" customHeight="1" x14ac:dyDescent="0.25">
      <c r="A73" s="15"/>
      <c r="B73" s="16"/>
      <c r="C73" s="16"/>
      <c r="D73" s="16"/>
      <c r="E73" s="16"/>
      <c r="F73" s="73"/>
      <c r="G73" s="73"/>
    </row>
    <row r="74" spans="1:7" ht="18" customHeight="1" x14ac:dyDescent="0.25">
      <c r="A74" s="15"/>
      <c r="B74" s="16"/>
      <c r="C74" s="16"/>
      <c r="D74" s="16"/>
      <c r="E74" s="16"/>
      <c r="F74" s="73"/>
      <c r="G74" s="73"/>
    </row>
    <row r="75" spans="1:7" ht="18" customHeight="1" x14ac:dyDescent="0.25">
      <c r="A75" s="15"/>
      <c r="B75" s="16"/>
      <c r="C75" s="16"/>
      <c r="D75" s="16"/>
      <c r="E75" s="16"/>
      <c r="F75" s="73"/>
      <c r="G75" s="73"/>
    </row>
    <row r="76" spans="1:7" ht="18" customHeight="1" x14ac:dyDescent="0.25">
      <c r="A76" s="15"/>
      <c r="B76" s="16"/>
      <c r="C76" s="16"/>
      <c r="D76" s="16"/>
      <c r="E76" s="16"/>
      <c r="F76" s="73"/>
      <c r="G76" s="73"/>
    </row>
    <row r="77" spans="1:7" ht="18" customHeight="1" x14ac:dyDescent="0.25">
      <c r="A77" s="15"/>
      <c r="B77" s="16"/>
      <c r="C77" s="16"/>
      <c r="D77" s="16"/>
      <c r="E77" s="16"/>
      <c r="F77" s="73"/>
      <c r="G77" s="73"/>
    </row>
    <row r="78" spans="1:7" ht="18" customHeight="1" x14ac:dyDescent="0.25">
      <c r="A78" s="15"/>
      <c r="B78" s="16"/>
      <c r="C78" s="16"/>
      <c r="D78" s="16"/>
      <c r="E78" s="16"/>
      <c r="F78" s="16"/>
      <c r="G78" s="16"/>
    </row>
    <row r="79" spans="1:7" ht="28.9" customHeight="1" x14ac:dyDescent="0.25">
      <c r="A79" s="189" t="s">
        <v>213</v>
      </c>
      <c r="B79" s="189"/>
      <c r="C79" s="189"/>
      <c r="D79" s="189"/>
      <c r="E79" s="189"/>
      <c r="F79" s="189"/>
      <c r="G79" s="189"/>
    </row>
    <row r="80" spans="1:7" ht="24.6" customHeight="1" x14ac:dyDescent="0.25">
      <c r="A80" s="193" t="s">
        <v>215</v>
      </c>
      <c r="B80" s="193"/>
      <c r="C80" s="193"/>
      <c r="D80" s="193"/>
      <c r="E80" s="193"/>
      <c r="F80" s="193"/>
      <c r="G80" s="193"/>
    </row>
    <row r="81" spans="1:7" ht="18.75" x14ac:dyDescent="0.25">
      <c r="A81" s="9"/>
    </row>
    <row r="82" spans="1:7" ht="18.75" x14ac:dyDescent="0.3">
      <c r="A82" s="9" t="s">
        <v>144</v>
      </c>
      <c r="B82" s="10">
        <v>244</v>
      </c>
    </row>
    <row r="83" spans="1:7" ht="18.75" x14ac:dyDescent="0.25">
      <c r="A83" s="8"/>
    </row>
    <row r="84" spans="1:7" ht="72.599999999999994" customHeight="1" x14ac:dyDescent="0.25">
      <c r="A84" s="101" t="s">
        <v>85</v>
      </c>
      <c r="B84" s="190" t="s">
        <v>120</v>
      </c>
      <c r="C84" s="190"/>
      <c r="D84" s="190" t="s">
        <v>121</v>
      </c>
      <c r="E84" s="190"/>
      <c r="F84" s="190" t="s">
        <v>185</v>
      </c>
      <c r="G84" s="190"/>
    </row>
    <row r="85" spans="1:7" ht="18.75" x14ac:dyDescent="0.25">
      <c r="A85" s="101">
        <v>1</v>
      </c>
      <c r="B85" s="191">
        <v>2</v>
      </c>
      <c r="C85" s="192"/>
      <c r="D85" s="191">
        <v>3</v>
      </c>
      <c r="E85" s="192"/>
      <c r="F85" s="185">
        <v>4</v>
      </c>
      <c r="G85" s="186"/>
    </row>
    <row r="86" spans="1:7" ht="37.5" x14ac:dyDescent="0.25">
      <c r="A86" s="13" t="s">
        <v>122</v>
      </c>
      <c r="B86" s="185">
        <v>1</v>
      </c>
      <c r="C86" s="186"/>
      <c r="D86" s="185">
        <v>470.83</v>
      </c>
      <c r="E86" s="186"/>
      <c r="F86" s="187">
        <f>'платные на 2022-2023 год'!G39</f>
        <v>5650</v>
      </c>
      <c r="G86" s="188"/>
    </row>
    <row r="87" spans="1:7" x14ac:dyDescent="0.25">
      <c r="A87" s="23"/>
    </row>
    <row r="88" spans="1:7" ht="18.75" x14ac:dyDescent="0.25">
      <c r="A88" s="193" t="s">
        <v>217</v>
      </c>
      <c r="B88" s="193"/>
      <c r="C88" s="193"/>
      <c r="D88" s="193"/>
      <c r="E88" s="193"/>
      <c r="F88" s="193"/>
      <c r="G88" s="193"/>
    </row>
    <row r="89" spans="1:7" ht="18.75" x14ac:dyDescent="0.25">
      <c r="A89" s="9"/>
    </row>
    <row r="90" spans="1:7" ht="18.75" x14ac:dyDescent="0.3">
      <c r="A90" s="9" t="s">
        <v>144</v>
      </c>
      <c r="B90" s="10">
        <v>244</v>
      </c>
      <c r="C90" s="131">
        <v>247</v>
      </c>
    </row>
    <row r="91" spans="1:7" ht="18.75" x14ac:dyDescent="0.25">
      <c r="A91" s="8"/>
    </row>
    <row r="92" spans="1:7" ht="54.6" customHeight="1" x14ac:dyDescent="0.25">
      <c r="A92" s="101" t="s">
        <v>85</v>
      </c>
      <c r="B92" s="190" t="s">
        <v>125</v>
      </c>
      <c r="C92" s="190"/>
      <c r="D92" s="190" t="s">
        <v>126</v>
      </c>
      <c r="E92" s="190"/>
      <c r="F92" s="190" t="s">
        <v>93</v>
      </c>
      <c r="G92" s="190"/>
    </row>
    <row r="93" spans="1:7" ht="18.75" x14ac:dyDescent="0.25">
      <c r="A93" s="101">
        <v>1</v>
      </c>
      <c r="B93" s="191">
        <v>2</v>
      </c>
      <c r="C93" s="192"/>
      <c r="D93" s="191">
        <v>3</v>
      </c>
      <c r="E93" s="192"/>
      <c r="F93" s="191">
        <v>4</v>
      </c>
      <c r="G93" s="192"/>
    </row>
    <row r="94" spans="1:7" ht="75" x14ac:dyDescent="0.25">
      <c r="A94" s="13" t="s">
        <v>20</v>
      </c>
      <c r="B94" s="191">
        <v>23445.200000000001</v>
      </c>
      <c r="C94" s="192"/>
      <c r="D94" s="191">
        <v>5.5874899999999998</v>
      </c>
      <c r="E94" s="192"/>
      <c r="F94" s="210">
        <f>'платные на 2022-2023 год'!G47</f>
        <v>131000</v>
      </c>
      <c r="G94" s="211"/>
    </row>
    <row r="95" spans="1:7" ht="75" x14ac:dyDescent="0.25">
      <c r="A95" s="13" t="s">
        <v>21</v>
      </c>
      <c r="B95" s="191">
        <v>40.4</v>
      </c>
      <c r="C95" s="192"/>
      <c r="D95" s="191">
        <v>64.37</v>
      </c>
      <c r="E95" s="192"/>
      <c r="F95" s="210">
        <f>'платные на 2022-2023 год'!G48</f>
        <v>2600</v>
      </c>
      <c r="G95" s="211"/>
    </row>
    <row r="96" spans="1:7" ht="18.75" x14ac:dyDescent="0.25">
      <c r="A96" s="24" t="s">
        <v>293</v>
      </c>
      <c r="B96" s="191" t="s">
        <v>292</v>
      </c>
      <c r="C96" s="192"/>
      <c r="D96" s="191" t="s">
        <v>292</v>
      </c>
      <c r="E96" s="192"/>
      <c r="F96" s="210">
        <v>133600</v>
      </c>
      <c r="G96" s="211"/>
    </row>
    <row r="97" spans="1:7" ht="18.75" x14ac:dyDescent="0.25">
      <c r="A97" s="25"/>
      <c r="B97" s="26"/>
      <c r="C97" s="26"/>
      <c r="D97" s="26"/>
      <c r="E97" s="26"/>
      <c r="F97" s="26"/>
      <c r="G97" s="26"/>
    </row>
    <row r="98" spans="1:7" ht="18.75" x14ac:dyDescent="0.25">
      <c r="A98" s="212" t="s">
        <v>218</v>
      </c>
      <c r="B98" s="212"/>
      <c r="C98" s="212"/>
      <c r="D98" s="212"/>
      <c r="E98" s="212"/>
      <c r="F98" s="212"/>
      <c r="G98" s="212"/>
    </row>
    <row r="99" spans="1:7" ht="18.75" x14ac:dyDescent="0.25">
      <c r="A99" s="109"/>
      <c r="B99" s="109"/>
      <c r="C99" s="109"/>
      <c r="D99" s="109"/>
      <c r="E99" s="109"/>
      <c r="F99" s="109"/>
      <c r="G99" s="109"/>
    </row>
    <row r="100" spans="1:7" ht="18.75" x14ac:dyDescent="0.3">
      <c r="A100" s="9" t="s">
        <v>144</v>
      </c>
      <c r="B100" s="10">
        <v>244</v>
      </c>
    </row>
    <row r="101" spans="1:7" ht="18.75" x14ac:dyDescent="0.25">
      <c r="A101" s="8"/>
    </row>
    <row r="102" spans="1:7" ht="49.15" customHeight="1" x14ac:dyDescent="0.25">
      <c r="A102" s="101" t="s">
        <v>85</v>
      </c>
      <c r="B102" s="190" t="s">
        <v>127</v>
      </c>
      <c r="C102" s="190"/>
      <c r="D102" s="190" t="s">
        <v>147</v>
      </c>
      <c r="E102" s="190"/>
      <c r="F102" s="190" t="s">
        <v>128</v>
      </c>
      <c r="G102" s="190"/>
    </row>
    <row r="103" spans="1:7" ht="18.75" x14ac:dyDescent="0.25">
      <c r="A103" s="101">
        <v>1</v>
      </c>
      <c r="B103" s="191">
        <v>2</v>
      </c>
      <c r="C103" s="192"/>
      <c r="D103" s="191">
        <v>3</v>
      </c>
      <c r="E103" s="192"/>
      <c r="F103" s="191">
        <v>4</v>
      </c>
      <c r="G103" s="192"/>
    </row>
    <row r="104" spans="1:7" ht="37.5" x14ac:dyDescent="0.25">
      <c r="A104" s="13" t="s">
        <v>129</v>
      </c>
      <c r="B104" s="191">
        <v>700</v>
      </c>
      <c r="C104" s="192"/>
      <c r="D104" s="191">
        <v>912.86</v>
      </c>
      <c r="E104" s="192"/>
      <c r="F104" s="210">
        <f>'платные на 2022-2023 год'!G50</f>
        <v>639000</v>
      </c>
      <c r="G104" s="211"/>
    </row>
    <row r="105" spans="1:7" ht="18.75" x14ac:dyDescent="0.25">
      <c r="A105" s="27"/>
      <c r="B105" s="26"/>
      <c r="C105" s="26"/>
      <c r="D105" s="26"/>
      <c r="E105" s="26"/>
      <c r="F105" s="26"/>
      <c r="G105" s="26"/>
    </row>
    <row r="106" spans="1:7" ht="39" customHeight="1" x14ac:dyDescent="0.25">
      <c r="A106" s="209" t="s">
        <v>219</v>
      </c>
      <c r="B106" s="209"/>
      <c r="C106" s="209"/>
      <c r="D106" s="209"/>
      <c r="E106" s="209"/>
      <c r="F106" s="209"/>
      <c r="G106" s="209"/>
    </row>
    <row r="107" spans="1:7" ht="18.75" x14ac:dyDescent="0.25">
      <c r="A107" s="9"/>
    </row>
    <row r="108" spans="1:7" ht="18.75" x14ac:dyDescent="0.3">
      <c r="A108" s="9" t="s">
        <v>144</v>
      </c>
      <c r="B108" s="10">
        <v>244</v>
      </c>
    </row>
    <row r="109" spans="1:7" ht="18.75" x14ac:dyDescent="0.25">
      <c r="A109" s="8"/>
    </row>
    <row r="110" spans="1:7" ht="43.9" customHeight="1" x14ac:dyDescent="0.25">
      <c r="A110" s="190" t="s">
        <v>85</v>
      </c>
      <c r="B110" s="190"/>
      <c r="C110" s="190"/>
      <c r="D110" s="190" t="s">
        <v>130</v>
      </c>
      <c r="E110" s="190"/>
      <c r="F110" s="190" t="s">
        <v>131</v>
      </c>
      <c r="G110" s="190"/>
    </row>
    <row r="111" spans="1:7" ht="18.75" x14ac:dyDescent="0.3">
      <c r="A111" s="190">
        <v>1</v>
      </c>
      <c r="B111" s="190"/>
      <c r="C111" s="190"/>
      <c r="D111" s="195">
        <v>2</v>
      </c>
      <c r="E111" s="197"/>
      <c r="F111" s="195">
        <v>3</v>
      </c>
      <c r="G111" s="197"/>
    </row>
    <row r="112" spans="1:7" ht="34.15" customHeight="1" x14ac:dyDescent="0.3">
      <c r="A112" s="206" t="s">
        <v>300</v>
      </c>
      <c r="B112" s="206"/>
      <c r="C112" s="206"/>
      <c r="D112" s="204">
        <v>12</v>
      </c>
      <c r="E112" s="205"/>
      <c r="F112" s="213">
        <v>8676</v>
      </c>
      <c r="G112" s="214"/>
    </row>
    <row r="113" spans="1:7" ht="34.15" customHeight="1" x14ac:dyDescent="0.3">
      <c r="A113" s="206" t="s">
        <v>299</v>
      </c>
      <c r="B113" s="206"/>
      <c r="C113" s="206"/>
      <c r="D113" s="204">
        <v>12</v>
      </c>
      <c r="E113" s="205"/>
      <c r="F113" s="207">
        <v>180000</v>
      </c>
      <c r="G113" s="208"/>
    </row>
    <row r="114" spans="1:7" ht="34.15" customHeight="1" x14ac:dyDescent="0.3">
      <c r="A114" s="206" t="s">
        <v>293</v>
      </c>
      <c r="B114" s="206"/>
      <c r="C114" s="206"/>
      <c r="D114" s="204" t="s">
        <v>292</v>
      </c>
      <c r="E114" s="205"/>
      <c r="F114" s="207">
        <v>188676</v>
      </c>
      <c r="G114" s="208"/>
    </row>
    <row r="115" spans="1:7" ht="18.75" x14ac:dyDescent="0.25">
      <c r="A115" s="29"/>
    </row>
    <row r="116" spans="1:7" ht="18.75" x14ac:dyDescent="0.25">
      <c r="A116" s="193" t="s">
        <v>220</v>
      </c>
      <c r="B116" s="193"/>
      <c r="C116" s="193"/>
      <c r="D116" s="193"/>
      <c r="E116" s="193"/>
      <c r="F116" s="193"/>
      <c r="G116" s="193"/>
    </row>
    <row r="117" spans="1:7" ht="18.75" x14ac:dyDescent="0.25">
      <c r="A117" s="9"/>
    </row>
    <row r="118" spans="1:7" ht="18.75" x14ac:dyDescent="0.3">
      <c r="A118" s="9" t="s">
        <v>144</v>
      </c>
      <c r="B118" s="10">
        <v>244</v>
      </c>
    </row>
    <row r="119" spans="1:7" ht="18.75" x14ac:dyDescent="0.25">
      <c r="A119" s="8"/>
    </row>
    <row r="120" spans="1:7" ht="30" customHeight="1" x14ac:dyDescent="0.25">
      <c r="A120" s="190" t="s">
        <v>85</v>
      </c>
      <c r="B120" s="190"/>
      <c r="C120" s="190"/>
      <c r="D120" s="190" t="s">
        <v>136</v>
      </c>
      <c r="E120" s="190"/>
      <c r="F120" s="190" t="s">
        <v>137</v>
      </c>
      <c r="G120" s="190"/>
    </row>
    <row r="121" spans="1:7" ht="18.75" x14ac:dyDescent="0.3">
      <c r="A121" s="191">
        <v>1</v>
      </c>
      <c r="B121" s="194"/>
      <c r="C121" s="192"/>
      <c r="D121" s="195">
        <v>2</v>
      </c>
      <c r="E121" s="197"/>
      <c r="F121" s="195">
        <v>3</v>
      </c>
      <c r="G121" s="197"/>
    </row>
    <row r="122" spans="1:7" ht="18.75" x14ac:dyDescent="0.3">
      <c r="A122" s="198" t="s">
        <v>138</v>
      </c>
      <c r="B122" s="203"/>
      <c r="C122" s="199"/>
      <c r="D122" s="204">
        <v>4</v>
      </c>
      <c r="E122" s="205"/>
      <c r="F122" s="213">
        <f>'платные на 2022-2023 год'!G59</f>
        <v>51100</v>
      </c>
      <c r="G122" s="214"/>
    </row>
    <row r="123" spans="1:7" ht="18.75" x14ac:dyDescent="0.25">
      <c r="A123" s="8"/>
    </row>
    <row r="124" spans="1:7" ht="18.75" x14ac:dyDescent="0.25">
      <c r="A124" s="8"/>
    </row>
    <row r="125" spans="1:7" ht="31.9" customHeight="1" x14ac:dyDescent="0.25">
      <c r="A125" s="189" t="s">
        <v>250</v>
      </c>
      <c r="B125" s="189"/>
      <c r="C125" s="189"/>
      <c r="D125" s="189"/>
      <c r="E125" s="189"/>
      <c r="F125" s="189"/>
      <c r="G125" s="189"/>
    </row>
    <row r="126" spans="1:7" ht="18.75" x14ac:dyDescent="0.25">
      <c r="A126" s="9"/>
    </row>
    <row r="127" spans="1:7" ht="18.75" x14ac:dyDescent="0.3">
      <c r="A127" s="9" t="s">
        <v>144</v>
      </c>
      <c r="B127" s="10">
        <v>244</v>
      </c>
    </row>
    <row r="128" spans="1:7" ht="18.75" x14ac:dyDescent="0.25">
      <c r="A128" s="8"/>
    </row>
    <row r="129" spans="1:7" ht="54.6" customHeight="1" x14ac:dyDescent="0.25">
      <c r="A129" s="101" t="s">
        <v>85</v>
      </c>
      <c r="B129" s="190" t="s">
        <v>141</v>
      </c>
      <c r="C129" s="190"/>
      <c r="D129" s="190" t="s">
        <v>142</v>
      </c>
      <c r="E129" s="190"/>
      <c r="F129" s="190" t="s">
        <v>149</v>
      </c>
      <c r="G129" s="190"/>
    </row>
    <row r="130" spans="1:7" ht="18.75" x14ac:dyDescent="0.25">
      <c r="A130" s="101">
        <v>1</v>
      </c>
      <c r="B130" s="191">
        <v>2</v>
      </c>
      <c r="C130" s="192"/>
      <c r="D130" s="191">
        <v>3</v>
      </c>
      <c r="E130" s="192"/>
      <c r="F130" s="191">
        <v>4</v>
      </c>
      <c r="G130" s="192"/>
    </row>
    <row r="131" spans="1:7" ht="18.75" x14ac:dyDescent="0.25">
      <c r="A131" s="13"/>
      <c r="B131" s="185"/>
      <c r="C131" s="186"/>
      <c r="D131" s="185"/>
      <c r="E131" s="186"/>
      <c r="F131" s="187"/>
      <c r="G131" s="188"/>
    </row>
    <row r="132" spans="1:7" ht="75" x14ac:dyDescent="0.25">
      <c r="A132" s="13" t="s">
        <v>351</v>
      </c>
      <c r="B132" s="185">
        <v>1547</v>
      </c>
      <c r="C132" s="186"/>
      <c r="D132" s="185">
        <v>64.94</v>
      </c>
      <c r="E132" s="186"/>
      <c r="F132" s="187">
        <f>'платные на 2022-2023 год'!G92</f>
        <v>10000</v>
      </c>
      <c r="G132" s="188"/>
    </row>
    <row r="133" spans="1:7" ht="75" x14ac:dyDescent="0.25">
      <c r="A133" s="13" t="s">
        <v>352</v>
      </c>
      <c r="B133" s="185">
        <v>40</v>
      </c>
      <c r="C133" s="186"/>
      <c r="D133" s="185">
        <v>500</v>
      </c>
      <c r="E133" s="186"/>
      <c r="F133" s="187">
        <f>'платные на 2022-2023 год'!G95</f>
        <v>20000</v>
      </c>
      <c r="G133" s="188"/>
    </row>
    <row r="134" spans="1:7" ht="75" x14ac:dyDescent="0.25">
      <c r="A134" s="13" t="s">
        <v>353</v>
      </c>
      <c r="B134" s="185">
        <v>20</v>
      </c>
      <c r="C134" s="186"/>
      <c r="D134" s="185">
        <v>500</v>
      </c>
      <c r="E134" s="186"/>
      <c r="F134" s="187">
        <f>'платные на 2022-2023 год'!G96</f>
        <v>10000</v>
      </c>
      <c r="G134" s="188"/>
    </row>
    <row r="135" spans="1:7" ht="75" x14ac:dyDescent="0.25">
      <c r="A135" s="13" t="s">
        <v>354</v>
      </c>
      <c r="B135" s="185">
        <v>11500</v>
      </c>
      <c r="C135" s="186"/>
      <c r="D135" s="185">
        <v>34.6</v>
      </c>
      <c r="E135" s="186"/>
      <c r="F135" s="187">
        <f>'платные на 2022-2023 год'!G97</f>
        <v>398364</v>
      </c>
      <c r="G135" s="188"/>
    </row>
    <row r="136" spans="1:7" ht="18.75" x14ac:dyDescent="0.25">
      <c r="A136" s="13" t="s">
        <v>324</v>
      </c>
      <c r="B136" s="185" t="s">
        <v>292</v>
      </c>
      <c r="C136" s="186"/>
      <c r="D136" s="185" t="s">
        <v>292</v>
      </c>
      <c r="E136" s="186"/>
      <c r="F136" s="187">
        <v>438364</v>
      </c>
      <c r="G136" s="188"/>
    </row>
    <row r="137" spans="1:7" ht="18.75" x14ac:dyDescent="0.25">
      <c r="A137" s="15"/>
      <c r="B137" s="16"/>
      <c r="C137" s="16"/>
      <c r="D137" s="16"/>
      <c r="E137" s="16"/>
      <c r="F137" s="73"/>
      <c r="G137" s="73"/>
    </row>
    <row r="138" spans="1:7" ht="18.75" x14ac:dyDescent="0.25">
      <c r="A138" s="29"/>
    </row>
    <row r="139" spans="1:7" ht="37.5" x14ac:dyDescent="0.3">
      <c r="A139" s="29" t="s">
        <v>150</v>
      </c>
      <c r="B139" s="10"/>
      <c r="C139" s="162"/>
      <c r="D139" s="162"/>
      <c r="E139" s="10"/>
      <c r="F139" s="162" t="s">
        <v>294</v>
      </c>
      <c r="G139" s="162"/>
    </row>
    <row r="140" spans="1:7" ht="18.75" x14ac:dyDescent="0.3">
      <c r="A140" s="29"/>
      <c r="B140" s="10"/>
      <c r="C140" s="161" t="s">
        <v>53</v>
      </c>
      <c r="D140" s="161"/>
      <c r="E140" s="10"/>
      <c r="F140" s="161" t="s">
        <v>54</v>
      </c>
      <c r="G140" s="161"/>
    </row>
    <row r="141" spans="1:7" ht="18.75" x14ac:dyDescent="0.3">
      <c r="A141" s="29"/>
      <c r="B141" s="10"/>
      <c r="C141" s="99"/>
      <c r="D141" s="99"/>
      <c r="E141" s="10"/>
      <c r="F141" s="99"/>
      <c r="G141" s="99"/>
    </row>
    <row r="142" spans="1:7" ht="56.25" x14ac:dyDescent="0.3">
      <c r="A142" s="29" t="s">
        <v>151</v>
      </c>
      <c r="B142" s="10"/>
      <c r="C142" s="162"/>
      <c r="D142" s="162"/>
      <c r="E142" s="10"/>
      <c r="F142" s="162" t="s">
        <v>295</v>
      </c>
      <c r="G142" s="162"/>
    </row>
    <row r="143" spans="1:7" ht="18.75" x14ac:dyDescent="0.3">
      <c r="A143" s="29"/>
      <c r="B143" s="10"/>
      <c r="C143" s="161" t="s">
        <v>53</v>
      </c>
      <c r="D143" s="161"/>
      <c r="E143" s="10"/>
      <c r="F143" s="161" t="s">
        <v>54</v>
      </c>
      <c r="G143" s="161"/>
    </row>
    <row r="144" spans="1:7" ht="18.75" x14ac:dyDescent="0.3">
      <c r="A144" s="29"/>
      <c r="B144" s="10"/>
      <c r="C144" s="99"/>
      <c r="D144" s="99"/>
      <c r="E144" s="10"/>
      <c r="F144" s="99"/>
      <c r="G144" s="99"/>
    </row>
    <row r="145" spans="1:7" ht="18.75" x14ac:dyDescent="0.3">
      <c r="A145" s="29" t="s">
        <v>152</v>
      </c>
      <c r="B145" s="10"/>
      <c r="C145" s="162"/>
      <c r="D145" s="162"/>
      <c r="E145" s="10"/>
      <c r="F145" s="162" t="s">
        <v>296</v>
      </c>
      <c r="G145" s="162"/>
    </row>
    <row r="146" spans="1:7" ht="18.75" x14ac:dyDescent="0.3">
      <c r="A146" s="29"/>
      <c r="B146" s="10"/>
      <c r="C146" s="161" t="s">
        <v>53</v>
      </c>
      <c r="D146" s="161"/>
      <c r="E146" s="10"/>
      <c r="F146" s="161" t="s">
        <v>54</v>
      </c>
      <c r="G146" s="161"/>
    </row>
    <row r="147" spans="1:7" ht="18.75" x14ac:dyDescent="0.3">
      <c r="A147" s="29" t="s">
        <v>153</v>
      </c>
      <c r="B147" s="10"/>
      <c r="C147" s="10"/>
      <c r="D147" s="10"/>
      <c r="E147" s="10"/>
      <c r="F147" s="10"/>
      <c r="G147" s="10"/>
    </row>
    <row r="148" spans="1:7" ht="18.75" x14ac:dyDescent="0.3">
      <c r="A148" s="160" t="s">
        <v>44</v>
      </c>
      <c r="B148" s="160"/>
      <c r="C148" s="10"/>
      <c r="D148" s="10"/>
      <c r="E148" s="10"/>
      <c r="F148" s="10"/>
      <c r="G148" s="10"/>
    </row>
  </sheetData>
  <mergeCells count="149">
    <mergeCell ref="B11:C11"/>
    <mergeCell ref="D11:E11"/>
    <mergeCell ref="F11:G11"/>
    <mergeCell ref="B12:C12"/>
    <mergeCell ref="D12:E12"/>
    <mergeCell ref="F12:G12"/>
    <mergeCell ref="A6:G6"/>
    <mergeCell ref="E1:G1"/>
    <mergeCell ref="A2:G2"/>
    <mergeCell ref="A4:G4"/>
    <mergeCell ref="A17:G17"/>
    <mergeCell ref="A19:G19"/>
    <mergeCell ref="A23:A25"/>
    <mergeCell ref="B23:B25"/>
    <mergeCell ref="C23:F23"/>
    <mergeCell ref="G23:G25"/>
    <mergeCell ref="C24:C25"/>
    <mergeCell ref="B13:C13"/>
    <mergeCell ref="D13:E13"/>
    <mergeCell ref="F13:G13"/>
    <mergeCell ref="B35:C35"/>
    <mergeCell ref="D35:E35"/>
    <mergeCell ref="F35:G35"/>
    <mergeCell ref="B36:C36"/>
    <mergeCell ref="D36:E36"/>
    <mergeCell ref="F36:G36"/>
    <mergeCell ref="D24:F24"/>
    <mergeCell ref="A29:G29"/>
    <mergeCell ref="A33:A34"/>
    <mergeCell ref="B33:C34"/>
    <mergeCell ref="D33:E34"/>
    <mergeCell ref="F33:G34"/>
    <mergeCell ref="B44:C44"/>
    <mergeCell ref="D44:E44"/>
    <mergeCell ref="F44:G44"/>
    <mergeCell ref="A39:G39"/>
    <mergeCell ref="B42:C42"/>
    <mergeCell ref="D42:E42"/>
    <mergeCell ref="F42:G42"/>
    <mergeCell ref="B43:C43"/>
    <mergeCell ref="D43:E43"/>
    <mergeCell ref="F43:G43"/>
    <mergeCell ref="A80:G80"/>
    <mergeCell ref="B84:C84"/>
    <mergeCell ref="D84:E84"/>
    <mergeCell ref="F84:G84"/>
    <mergeCell ref="B46:C46"/>
    <mergeCell ref="D46:E46"/>
    <mergeCell ref="F46:G46"/>
    <mergeCell ref="A79:G79"/>
    <mergeCell ref="B45:C45"/>
    <mergeCell ref="D45:E45"/>
    <mergeCell ref="F45:G45"/>
    <mergeCell ref="A88:G88"/>
    <mergeCell ref="B92:C92"/>
    <mergeCell ref="D92:E92"/>
    <mergeCell ref="F92:G92"/>
    <mergeCell ref="B93:C93"/>
    <mergeCell ref="D93:E93"/>
    <mergeCell ref="F93:G93"/>
    <mergeCell ref="B85:C85"/>
    <mergeCell ref="D85:E85"/>
    <mergeCell ref="F85:G85"/>
    <mergeCell ref="B86:C86"/>
    <mergeCell ref="D86:E86"/>
    <mergeCell ref="F86:G86"/>
    <mergeCell ref="B96:C96"/>
    <mergeCell ref="D96:E96"/>
    <mergeCell ref="F96:G96"/>
    <mergeCell ref="A98:G98"/>
    <mergeCell ref="B102:C102"/>
    <mergeCell ref="D102:E102"/>
    <mergeCell ref="F102:G102"/>
    <mergeCell ref="B94:C94"/>
    <mergeCell ref="D94:E94"/>
    <mergeCell ref="F94:G94"/>
    <mergeCell ref="B95:C95"/>
    <mergeCell ref="D95:E95"/>
    <mergeCell ref="F95:G95"/>
    <mergeCell ref="A110:C110"/>
    <mergeCell ref="D110:E110"/>
    <mergeCell ref="F110:G110"/>
    <mergeCell ref="A106:G106"/>
    <mergeCell ref="B103:C103"/>
    <mergeCell ref="D103:E103"/>
    <mergeCell ref="F103:G103"/>
    <mergeCell ref="B104:C104"/>
    <mergeCell ref="D104:E104"/>
    <mergeCell ref="F104:G104"/>
    <mergeCell ref="A116:G116"/>
    <mergeCell ref="A113:C113"/>
    <mergeCell ref="D113:E113"/>
    <mergeCell ref="F113:G113"/>
    <mergeCell ref="A114:C114"/>
    <mergeCell ref="D114:E114"/>
    <mergeCell ref="F114:G114"/>
    <mergeCell ref="A111:C111"/>
    <mergeCell ref="D111:E111"/>
    <mergeCell ref="F111:G111"/>
    <mergeCell ref="A112:C112"/>
    <mergeCell ref="D112:E112"/>
    <mergeCell ref="F112:G112"/>
    <mergeCell ref="A122:C122"/>
    <mergeCell ref="D122:E122"/>
    <mergeCell ref="F122:G122"/>
    <mergeCell ref="A120:C120"/>
    <mergeCell ref="D120:E120"/>
    <mergeCell ref="F120:G120"/>
    <mergeCell ref="A121:C121"/>
    <mergeCell ref="D121:E121"/>
    <mergeCell ref="F121:G121"/>
    <mergeCell ref="B131:C131"/>
    <mergeCell ref="D131:E131"/>
    <mergeCell ref="F131:G131"/>
    <mergeCell ref="B132:C132"/>
    <mergeCell ref="D132:E132"/>
    <mergeCell ref="F132:G132"/>
    <mergeCell ref="A125:G125"/>
    <mergeCell ref="B129:C129"/>
    <mergeCell ref="D129:E129"/>
    <mergeCell ref="F129:G129"/>
    <mergeCell ref="B130:C130"/>
    <mergeCell ref="D130:E130"/>
    <mergeCell ref="F130:G130"/>
    <mergeCell ref="B134:C134"/>
    <mergeCell ref="D134:E134"/>
    <mergeCell ref="F134:G134"/>
    <mergeCell ref="B133:C133"/>
    <mergeCell ref="D133:E133"/>
    <mergeCell ref="F133:G133"/>
    <mergeCell ref="B136:C136"/>
    <mergeCell ref="D136:E136"/>
    <mergeCell ref="F136:G136"/>
    <mergeCell ref="B135:C135"/>
    <mergeCell ref="D135:E135"/>
    <mergeCell ref="F135:G135"/>
    <mergeCell ref="A148:B148"/>
    <mergeCell ref="C143:D143"/>
    <mergeCell ref="F143:G143"/>
    <mergeCell ref="C145:D145"/>
    <mergeCell ref="F145:G145"/>
    <mergeCell ref="C146:D146"/>
    <mergeCell ref="F146:G146"/>
    <mergeCell ref="C139:D139"/>
    <mergeCell ref="F139:G139"/>
    <mergeCell ref="C140:D140"/>
    <mergeCell ref="F140:G140"/>
    <mergeCell ref="C142:D142"/>
    <mergeCell ref="F142:G142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2" manualBreakCount="2">
    <brk id="14" max="16383" man="1"/>
    <brk id="10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04"/>
  <sheetViews>
    <sheetView view="pageBreakPreview" topLeftCell="A15" zoomScale="60" zoomScaleNormal="100" workbookViewId="0">
      <selection activeCell="F41" sqref="F41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9" width="16.7109375" style="7" customWidth="1"/>
    <col min="10" max="11" width="8.85546875" style="7"/>
    <col min="12" max="12" width="12.28515625" style="7" bestFit="1" customWidth="1"/>
    <col min="13" max="14" width="8.85546875" style="7"/>
    <col min="15" max="15" width="12.28515625" style="7" bestFit="1" customWidth="1"/>
    <col min="16" max="16384" width="8.85546875" style="7"/>
  </cols>
  <sheetData>
    <row r="1" spans="1:9" ht="18.75" x14ac:dyDescent="0.25">
      <c r="A1" s="175" t="s">
        <v>264</v>
      </c>
      <c r="B1" s="175"/>
      <c r="C1" s="175"/>
      <c r="D1" s="175"/>
      <c r="E1" s="175"/>
      <c r="F1" s="175"/>
      <c r="G1" s="175"/>
      <c r="H1" s="175"/>
      <c r="I1" s="175"/>
    </row>
    <row r="2" spans="1:9" ht="18.75" x14ac:dyDescent="0.25">
      <c r="A2" s="175" t="s">
        <v>74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5">
      <c r="A3" s="30"/>
    </row>
    <row r="4" spans="1:9" ht="19.5" thickBot="1" x14ac:dyDescent="0.3">
      <c r="A4" s="6"/>
      <c r="F4" s="6"/>
      <c r="I4" s="6" t="s">
        <v>51</v>
      </c>
    </row>
    <row r="5" spans="1:9" ht="18.600000000000001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73</v>
      </c>
      <c r="F5" s="169"/>
      <c r="G5" s="169" t="s">
        <v>1</v>
      </c>
      <c r="H5" s="169" t="s">
        <v>73</v>
      </c>
      <c r="I5" s="179"/>
    </row>
    <row r="6" spans="1:9" ht="126.75" thickBot="1" x14ac:dyDescent="0.3">
      <c r="A6" s="168"/>
      <c r="B6" s="170"/>
      <c r="C6" s="172"/>
      <c r="D6" s="170"/>
      <c r="E6" s="112" t="s">
        <v>3</v>
      </c>
      <c r="F6" s="112" t="s">
        <v>4</v>
      </c>
      <c r="G6" s="170"/>
      <c r="H6" s="112" t="s">
        <v>3</v>
      </c>
      <c r="I6" s="38" t="s">
        <v>4</v>
      </c>
    </row>
    <row r="7" spans="1:9" ht="19.5" thickBot="1" x14ac:dyDescent="0.3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4">
        <v>9</v>
      </c>
    </row>
    <row r="8" spans="1:9" ht="56.25" x14ac:dyDescent="0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1"/>
      <c r="G8" s="41">
        <f>H8+I8</f>
        <v>0</v>
      </c>
      <c r="H8" s="41"/>
      <c r="I8" s="42"/>
    </row>
    <row r="9" spans="1:9" ht="56.25" x14ac:dyDescent="0.25">
      <c r="A9" s="110" t="s">
        <v>48</v>
      </c>
      <c r="B9" s="114" t="s">
        <v>5</v>
      </c>
      <c r="C9" s="114" t="s">
        <v>5</v>
      </c>
      <c r="D9" s="5">
        <f t="shared" ref="D9:D73" si="0">E9+F9</f>
        <v>0</v>
      </c>
      <c r="E9" s="5">
        <f>E10+E8-E25+E100</f>
        <v>0</v>
      </c>
      <c r="F9" s="5">
        <f>F10+F8-F25+F100</f>
        <v>0</v>
      </c>
      <c r="G9" s="5">
        <f t="shared" ref="G9" si="1">H9+I9</f>
        <v>0</v>
      </c>
      <c r="H9" s="5">
        <f>H10+H8-H25+H100</f>
        <v>0</v>
      </c>
      <c r="I9" s="31">
        <f>I10+I8-I25+I100</f>
        <v>0</v>
      </c>
    </row>
    <row r="10" spans="1:9" ht="18.75" x14ac:dyDescent="0.25">
      <c r="A10" s="110" t="s">
        <v>49</v>
      </c>
      <c r="B10" s="114" t="s">
        <v>5</v>
      </c>
      <c r="C10" s="114" t="s">
        <v>5</v>
      </c>
      <c r="D10" s="2">
        <f>E10+F10</f>
        <v>0</v>
      </c>
      <c r="E10" s="2">
        <f>E12</f>
        <v>0</v>
      </c>
      <c r="F10" s="2">
        <f>F12</f>
        <v>0</v>
      </c>
      <c r="G10" s="2">
        <f>H10+I10</f>
        <v>0</v>
      </c>
      <c r="H10" s="2">
        <f>H12</f>
        <v>0</v>
      </c>
      <c r="I10" s="4">
        <f>I12</f>
        <v>0</v>
      </c>
    </row>
    <row r="11" spans="1:9" ht="18.75" x14ac:dyDescent="0.25">
      <c r="A11" s="110" t="s">
        <v>6</v>
      </c>
      <c r="B11" s="114"/>
      <c r="C11" s="114"/>
      <c r="D11" s="2"/>
      <c r="E11" s="2"/>
      <c r="F11" s="2"/>
      <c r="G11" s="2"/>
      <c r="H11" s="2"/>
      <c r="I11" s="4"/>
    </row>
    <row r="12" spans="1:9" ht="18.75" x14ac:dyDescent="0.25">
      <c r="A12" s="110" t="s">
        <v>62</v>
      </c>
      <c r="B12" s="114">
        <v>180</v>
      </c>
      <c r="C12" s="114" t="s">
        <v>5</v>
      </c>
      <c r="D12" s="2">
        <f t="shared" si="0"/>
        <v>0</v>
      </c>
      <c r="E12" s="2">
        <f>SUM(E13:E24)</f>
        <v>0</v>
      </c>
      <c r="F12" s="2">
        <f>SUM(F13:F24)</f>
        <v>0</v>
      </c>
      <c r="G12" s="2">
        <f t="shared" ref="G12:G25" si="2">H12+I12</f>
        <v>0</v>
      </c>
      <c r="H12" s="2">
        <f>SUM(H13:H24)</f>
        <v>0</v>
      </c>
      <c r="I12" s="4">
        <f>SUM(I13:I24)</f>
        <v>0</v>
      </c>
    </row>
    <row r="13" spans="1:9" ht="18.75" x14ac:dyDescent="0.25">
      <c r="A13" s="110" t="s">
        <v>6</v>
      </c>
      <c r="B13" s="114"/>
      <c r="C13" s="114"/>
      <c r="D13" s="2">
        <f t="shared" si="0"/>
        <v>0</v>
      </c>
      <c r="E13" s="2"/>
      <c r="F13" s="2"/>
      <c r="G13" s="2">
        <f t="shared" si="2"/>
        <v>0</v>
      </c>
      <c r="H13" s="2"/>
      <c r="I13" s="4"/>
    </row>
    <row r="14" spans="1:9" ht="18.75" x14ac:dyDescent="0.25">
      <c r="A14" s="110"/>
      <c r="B14" s="114"/>
      <c r="C14" s="114"/>
      <c r="D14" s="2">
        <f t="shared" si="0"/>
        <v>0</v>
      </c>
      <c r="E14" s="2"/>
      <c r="F14" s="2"/>
      <c r="G14" s="2">
        <f t="shared" si="2"/>
        <v>0</v>
      </c>
      <c r="H14" s="2"/>
      <c r="I14" s="4"/>
    </row>
    <row r="15" spans="1:9" ht="18.75" x14ac:dyDescent="0.25">
      <c r="A15" s="110"/>
      <c r="B15" s="114"/>
      <c r="C15" s="114"/>
      <c r="D15" s="2">
        <f t="shared" si="0"/>
        <v>0</v>
      </c>
      <c r="E15" s="2"/>
      <c r="F15" s="2"/>
      <c r="G15" s="2">
        <f t="shared" si="2"/>
        <v>0</v>
      </c>
      <c r="H15" s="2"/>
      <c r="I15" s="4"/>
    </row>
    <row r="16" spans="1:9" ht="18.75" x14ac:dyDescent="0.25">
      <c r="A16" s="110"/>
      <c r="B16" s="114"/>
      <c r="C16" s="114"/>
      <c r="D16" s="2">
        <f t="shared" si="0"/>
        <v>0</v>
      </c>
      <c r="E16" s="2"/>
      <c r="F16" s="2"/>
      <c r="G16" s="2">
        <f t="shared" si="2"/>
        <v>0</v>
      </c>
      <c r="H16" s="2"/>
      <c r="I16" s="4"/>
    </row>
    <row r="17" spans="1:9" ht="18.75" x14ac:dyDescent="0.25">
      <c r="A17" s="110"/>
      <c r="B17" s="114"/>
      <c r="C17" s="114"/>
      <c r="D17" s="2">
        <f t="shared" si="0"/>
        <v>0</v>
      </c>
      <c r="E17" s="2"/>
      <c r="F17" s="2"/>
      <c r="G17" s="2">
        <f t="shared" si="2"/>
        <v>0</v>
      </c>
      <c r="H17" s="2"/>
      <c r="I17" s="4"/>
    </row>
    <row r="18" spans="1:9" ht="18.75" x14ac:dyDescent="0.25">
      <c r="A18" s="110"/>
      <c r="B18" s="114"/>
      <c r="C18" s="114"/>
      <c r="D18" s="2">
        <f t="shared" si="0"/>
        <v>0</v>
      </c>
      <c r="E18" s="2"/>
      <c r="F18" s="2"/>
      <c r="G18" s="2">
        <f t="shared" si="2"/>
        <v>0</v>
      </c>
      <c r="H18" s="2"/>
      <c r="I18" s="4"/>
    </row>
    <row r="19" spans="1:9" ht="18.75" x14ac:dyDescent="0.25">
      <c r="A19" s="110"/>
      <c r="B19" s="114"/>
      <c r="C19" s="114"/>
      <c r="D19" s="2">
        <f t="shared" si="0"/>
        <v>0</v>
      </c>
      <c r="E19" s="2"/>
      <c r="F19" s="2"/>
      <c r="G19" s="2">
        <f t="shared" si="2"/>
        <v>0</v>
      </c>
      <c r="H19" s="2"/>
      <c r="I19" s="4"/>
    </row>
    <row r="20" spans="1:9" ht="18.75" x14ac:dyDescent="0.25">
      <c r="A20" s="110"/>
      <c r="B20" s="114"/>
      <c r="C20" s="114"/>
      <c r="D20" s="2">
        <f t="shared" si="0"/>
        <v>0</v>
      </c>
      <c r="E20" s="2"/>
      <c r="F20" s="2"/>
      <c r="G20" s="2">
        <f t="shared" si="2"/>
        <v>0</v>
      </c>
      <c r="H20" s="2"/>
      <c r="I20" s="4"/>
    </row>
    <row r="21" spans="1:9" ht="18.75" x14ac:dyDescent="0.25">
      <c r="A21" s="110"/>
      <c r="B21" s="114"/>
      <c r="C21" s="114"/>
      <c r="D21" s="2">
        <f t="shared" si="0"/>
        <v>0</v>
      </c>
      <c r="E21" s="2"/>
      <c r="F21" s="2"/>
      <c r="G21" s="2">
        <f t="shared" si="2"/>
        <v>0</v>
      </c>
      <c r="H21" s="2"/>
      <c r="I21" s="4"/>
    </row>
    <row r="22" spans="1:9" ht="18.75" x14ac:dyDescent="0.25">
      <c r="A22" s="110"/>
      <c r="B22" s="114"/>
      <c r="C22" s="114"/>
      <c r="D22" s="2">
        <f t="shared" si="0"/>
        <v>0</v>
      </c>
      <c r="E22" s="2"/>
      <c r="F22" s="2"/>
      <c r="G22" s="2">
        <f t="shared" si="2"/>
        <v>0</v>
      </c>
      <c r="H22" s="2"/>
      <c r="I22" s="4"/>
    </row>
    <row r="23" spans="1:9" ht="18.75" x14ac:dyDescent="0.25">
      <c r="A23" s="110"/>
      <c r="B23" s="114"/>
      <c r="C23" s="114"/>
      <c r="D23" s="2">
        <f t="shared" si="0"/>
        <v>0</v>
      </c>
      <c r="E23" s="2"/>
      <c r="F23" s="2"/>
      <c r="G23" s="2">
        <f t="shared" si="2"/>
        <v>0</v>
      </c>
      <c r="H23" s="2"/>
      <c r="I23" s="4"/>
    </row>
    <row r="24" spans="1:9" ht="18.75" x14ac:dyDescent="0.25">
      <c r="A24" s="110"/>
      <c r="B24" s="114"/>
      <c r="C24" s="114"/>
      <c r="D24" s="2">
        <f t="shared" si="0"/>
        <v>0</v>
      </c>
      <c r="E24" s="2"/>
      <c r="F24" s="2"/>
      <c r="G24" s="2">
        <f t="shared" si="2"/>
        <v>0</v>
      </c>
      <c r="H24" s="2"/>
      <c r="I24" s="4"/>
    </row>
    <row r="25" spans="1:9" ht="18.75" x14ac:dyDescent="0.25">
      <c r="A25" s="110" t="s">
        <v>7</v>
      </c>
      <c r="B25" s="114" t="s">
        <v>5</v>
      </c>
      <c r="C25" s="114">
        <v>900</v>
      </c>
      <c r="D25" s="5">
        <f t="shared" si="0"/>
        <v>0</v>
      </c>
      <c r="E25" s="2">
        <f>E27+E86</f>
        <v>0</v>
      </c>
      <c r="F25" s="2">
        <f>F27+F86</f>
        <v>0</v>
      </c>
      <c r="G25" s="5">
        <f t="shared" si="2"/>
        <v>0</v>
      </c>
      <c r="H25" s="2">
        <f>H27+H86</f>
        <v>0</v>
      </c>
      <c r="I25" s="4">
        <f>I27+I86</f>
        <v>0</v>
      </c>
    </row>
    <row r="26" spans="1:9" ht="18.75" x14ac:dyDescent="0.25">
      <c r="A26" s="110" t="s">
        <v>6</v>
      </c>
      <c r="B26" s="114"/>
      <c r="C26" s="114"/>
      <c r="D26" s="5"/>
      <c r="E26" s="2"/>
      <c r="F26" s="2"/>
      <c r="G26" s="5"/>
      <c r="H26" s="2"/>
      <c r="I26" s="4"/>
    </row>
    <row r="27" spans="1:9" ht="18.75" x14ac:dyDescent="0.25">
      <c r="A27" s="110" t="s">
        <v>8</v>
      </c>
      <c r="B27" s="114" t="s">
        <v>5</v>
      </c>
      <c r="C27" s="114">
        <v>200</v>
      </c>
      <c r="D27" s="5">
        <f t="shared" si="0"/>
        <v>0</v>
      </c>
      <c r="E27" s="2">
        <f>E29+E37+E62+E68</f>
        <v>0</v>
      </c>
      <c r="F27" s="2">
        <f>F29+F37+F62+F68</f>
        <v>0</v>
      </c>
      <c r="G27" s="5">
        <f t="shared" ref="G27" si="3">H27+I27</f>
        <v>0</v>
      </c>
      <c r="H27" s="2">
        <f>H29+H37+H62+H68</f>
        <v>0</v>
      </c>
      <c r="I27" s="4">
        <f>I29+I37+I62+I68</f>
        <v>0</v>
      </c>
    </row>
    <row r="28" spans="1:9" ht="14.45" customHeight="1" x14ac:dyDescent="0.25">
      <c r="A28" s="110" t="s">
        <v>9</v>
      </c>
      <c r="B28" s="114"/>
      <c r="C28" s="114"/>
      <c r="D28" s="5"/>
      <c r="E28" s="2"/>
      <c r="F28" s="2"/>
      <c r="G28" s="5"/>
      <c r="H28" s="2"/>
      <c r="I28" s="4"/>
    </row>
    <row r="29" spans="1:9" ht="75" x14ac:dyDescent="0.25">
      <c r="A29" s="110" t="s">
        <v>10</v>
      </c>
      <c r="B29" s="114" t="s">
        <v>5</v>
      </c>
      <c r="C29" s="114">
        <v>210</v>
      </c>
      <c r="D29" s="5">
        <f t="shared" si="0"/>
        <v>0</v>
      </c>
      <c r="E29" s="2">
        <f>E31+E32+E33+E34</f>
        <v>0</v>
      </c>
      <c r="F29" s="2">
        <f>F31+F32+F33+F34</f>
        <v>0</v>
      </c>
      <c r="G29" s="5">
        <f t="shared" ref="G29" si="4">H29+I29</f>
        <v>0</v>
      </c>
      <c r="H29" s="2">
        <f>H31+H32+H33+H34</f>
        <v>0</v>
      </c>
      <c r="I29" s="4">
        <f>I31+I32+I33+I34</f>
        <v>0</v>
      </c>
    </row>
    <row r="30" spans="1:9" ht="18.75" x14ac:dyDescent="0.25">
      <c r="A30" s="110" t="s">
        <v>9</v>
      </c>
      <c r="B30" s="114"/>
      <c r="C30" s="114"/>
      <c r="D30" s="5"/>
      <c r="E30" s="2"/>
      <c r="F30" s="2"/>
      <c r="G30" s="5"/>
      <c r="H30" s="2"/>
      <c r="I30" s="4"/>
    </row>
    <row r="31" spans="1:9" ht="18.75" x14ac:dyDescent="0.25">
      <c r="A31" s="110" t="s">
        <v>11</v>
      </c>
      <c r="B31" s="114">
        <v>111</v>
      </c>
      <c r="C31" s="114">
        <v>211</v>
      </c>
      <c r="D31" s="5">
        <f t="shared" si="0"/>
        <v>0</v>
      </c>
      <c r="E31" s="2"/>
      <c r="F31" s="2"/>
      <c r="G31" s="5">
        <f t="shared" ref="G31:G33" si="5">H31+I31</f>
        <v>0</v>
      </c>
      <c r="H31" s="2"/>
      <c r="I31" s="4"/>
    </row>
    <row r="32" spans="1:9" ht="75" x14ac:dyDescent="0.25">
      <c r="A32" s="110" t="s">
        <v>12</v>
      </c>
      <c r="B32" s="114">
        <v>112</v>
      </c>
      <c r="C32" s="114">
        <v>212</v>
      </c>
      <c r="D32" s="5">
        <f t="shared" si="0"/>
        <v>0</v>
      </c>
      <c r="E32" s="2"/>
      <c r="F32" s="2"/>
      <c r="G32" s="5">
        <f t="shared" si="5"/>
        <v>0</v>
      </c>
      <c r="H32" s="2"/>
      <c r="I32" s="4"/>
    </row>
    <row r="33" spans="1:9" ht="56.25" x14ac:dyDescent="0.25">
      <c r="A33" s="110" t="s">
        <v>13</v>
      </c>
      <c r="B33" s="114">
        <v>119</v>
      </c>
      <c r="C33" s="114">
        <v>213</v>
      </c>
      <c r="D33" s="5">
        <f t="shared" si="0"/>
        <v>0</v>
      </c>
      <c r="E33" s="2"/>
      <c r="F33" s="2"/>
      <c r="G33" s="5">
        <f t="shared" si="5"/>
        <v>0</v>
      </c>
      <c r="H33" s="2"/>
      <c r="I33" s="4"/>
    </row>
    <row r="34" spans="1:9" ht="93.75" x14ac:dyDescent="0.25">
      <c r="A34" s="110" t="s">
        <v>200</v>
      </c>
      <c r="B34" s="114" t="s">
        <v>5</v>
      </c>
      <c r="C34" s="114">
        <v>214</v>
      </c>
      <c r="D34" s="5">
        <f>E34+F34</f>
        <v>0</v>
      </c>
      <c r="E34" s="2">
        <f>E35+E36</f>
        <v>0</v>
      </c>
      <c r="F34" s="2">
        <f>F35+F36</f>
        <v>0</v>
      </c>
      <c r="G34" s="5">
        <f>H34+I34</f>
        <v>0</v>
      </c>
      <c r="H34" s="2">
        <f>H35+H36</f>
        <v>0</v>
      </c>
      <c r="I34" s="4">
        <f>I35+I36</f>
        <v>0</v>
      </c>
    </row>
    <row r="35" spans="1:9" ht="18.75" x14ac:dyDescent="0.25">
      <c r="A35" s="264" t="s">
        <v>6</v>
      </c>
      <c r="B35" s="114">
        <v>112</v>
      </c>
      <c r="C35" s="114">
        <v>214</v>
      </c>
      <c r="D35" s="5">
        <f t="shared" si="0"/>
        <v>0</v>
      </c>
      <c r="E35" s="2"/>
      <c r="F35" s="2"/>
      <c r="G35" s="5">
        <f t="shared" ref="G35" si="6">H35+I35</f>
        <v>0</v>
      </c>
      <c r="H35" s="2"/>
      <c r="I35" s="4"/>
    </row>
    <row r="36" spans="1:9" ht="25.15" customHeight="1" x14ac:dyDescent="0.25">
      <c r="A36" s="264"/>
      <c r="B36" s="114">
        <v>244</v>
      </c>
      <c r="C36" s="114">
        <v>214</v>
      </c>
      <c r="D36" s="5">
        <v>0</v>
      </c>
      <c r="E36" s="2"/>
      <c r="F36" s="2"/>
      <c r="G36" s="5">
        <v>0</v>
      </c>
      <c r="H36" s="2"/>
      <c r="I36" s="4"/>
    </row>
    <row r="37" spans="1:9" ht="37.5" x14ac:dyDescent="0.25">
      <c r="A37" s="110" t="s">
        <v>14</v>
      </c>
      <c r="B37" s="114" t="s">
        <v>5</v>
      </c>
      <c r="C37" s="114">
        <v>220</v>
      </c>
      <c r="D37" s="5">
        <f t="shared" si="0"/>
        <v>0</v>
      </c>
      <c r="E37" s="2">
        <f>E39+E40+E43+E50+E51+E54+E60</f>
        <v>0</v>
      </c>
      <c r="F37" s="2">
        <f>F39+F40+F43+F50+F51+F54+F60</f>
        <v>0</v>
      </c>
      <c r="G37" s="5">
        <f t="shared" ref="G37" si="7">H37+I37</f>
        <v>0</v>
      </c>
      <c r="H37" s="2">
        <f>H39+H40+H43+H50+H51+H54+H60</f>
        <v>0</v>
      </c>
      <c r="I37" s="4">
        <f>I39+I40+I43+I50+I51+I54+I60</f>
        <v>0</v>
      </c>
    </row>
    <row r="38" spans="1:9" ht="18.75" x14ac:dyDescent="0.25">
      <c r="A38" s="110" t="s">
        <v>9</v>
      </c>
      <c r="B38" s="114"/>
      <c r="C38" s="114"/>
      <c r="D38" s="5"/>
      <c r="E38" s="2"/>
      <c r="F38" s="2"/>
      <c r="G38" s="5"/>
      <c r="H38" s="2"/>
      <c r="I38" s="4"/>
    </row>
    <row r="39" spans="1:9" ht="18.75" x14ac:dyDescent="0.25">
      <c r="A39" s="110" t="s">
        <v>15</v>
      </c>
      <c r="B39" s="114">
        <v>244</v>
      </c>
      <c r="C39" s="114">
        <v>221</v>
      </c>
      <c r="D39" s="5">
        <f t="shared" si="0"/>
        <v>0</v>
      </c>
      <c r="E39" s="2"/>
      <c r="F39" s="2"/>
      <c r="G39" s="5">
        <f t="shared" ref="G39:G43" si="8">H39+I39</f>
        <v>0</v>
      </c>
      <c r="H39" s="2"/>
      <c r="I39" s="4"/>
    </row>
    <row r="40" spans="1:9" ht="37.5" x14ac:dyDescent="0.25">
      <c r="A40" s="110" t="s">
        <v>16</v>
      </c>
      <c r="B40" s="114" t="s">
        <v>5</v>
      </c>
      <c r="C40" s="114">
        <v>222</v>
      </c>
      <c r="D40" s="5">
        <f t="shared" si="0"/>
        <v>0</v>
      </c>
      <c r="E40" s="2">
        <f>E41+E42</f>
        <v>0</v>
      </c>
      <c r="F40" s="2">
        <f>F41+F42</f>
        <v>0</v>
      </c>
      <c r="G40" s="5">
        <f t="shared" si="8"/>
        <v>0</v>
      </c>
      <c r="H40" s="2">
        <f>H41+H42</f>
        <v>0</v>
      </c>
      <c r="I40" s="4">
        <f>I41+I42</f>
        <v>0</v>
      </c>
    </row>
    <row r="41" spans="1:9" ht="22.9" customHeight="1" x14ac:dyDescent="0.25">
      <c r="A41" s="159" t="s">
        <v>6</v>
      </c>
      <c r="B41" s="114">
        <v>112</v>
      </c>
      <c r="C41" s="114">
        <v>222</v>
      </c>
      <c r="D41" s="5">
        <f t="shared" si="0"/>
        <v>0</v>
      </c>
      <c r="E41" s="2"/>
      <c r="F41" s="2"/>
      <c r="G41" s="5">
        <f t="shared" si="8"/>
        <v>0</v>
      </c>
      <c r="H41" s="2"/>
      <c r="I41" s="4"/>
    </row>
    <row r="42" spans="1:9" ht="18.75" x14ac:dyDescent="0.25">
      <c r="A42" s="159"/>
      <c r="B42" s="114">
        <v>244</v>
      </c>
      <c r="C42" s="114">
        <v>222</v>
      </c>
      <c r="D42" s="5">
        <f t="shared" si="0"/>
        <v>0</v>
      </c>
      <c r="E42" s="2"/>
      <c r="F42" s="2"/>
      <c r="G42" s="5">
        <f t="shared" si="8"/>
        <v>0</v>
      </c>
      <c r="H42" s="2"/>
      <c r="I42" s="4"/>
    </row>
    <row r="43" spans="1:9" ht="37.5" x14ac:dyDescent="0.25">
      <c r="A43" s="110" t="s">
        <v>17</v>
      </c>
      <c r="B43" s="114" t="s">
        <v>5</v>
      </c>
      <c r="C43" s="114">
        <v>223</v>
      </c>
      <c r="D43" s="5">
        <f t="shared" si="0"/>
        <v>0</v>
      </c>
      <c r="E43" s="2">
        <f t="shared" ref="E43:F43" si="9">E45+E46+E47+E48+E49</f>
        <v>0</v>
      </c>
      <c r="F43" s="2">
        <f t="shared" si="9"/>
        <v>0</v>
      </c>
      <c r="G43" s="5">
        <f t="shared" si="8"/>
        <v>0</v>
      </c>
      <c r="H43" s="2">
        <f t="shared" ref="H43:I43" si="10">H45+H46+H47+H48+H49</f>
        <v>0</v>
      </c>
      <c r="I43" s="4">
        <f t="shared" si="10"/>
        <v>0</v>
      </c>
    </row>
    <row r="44" spans="1:9" ht="18.75" x14ac:dyDescent="0.25">
      <c r="A44" s="110" t="s">
        <v>6</v>
      </c>
      <c r="B44" s="114"/>
      <c r="C44" s="114"/>
      <c r="D44" s="5"/>
      <c r="E44" s="2"/>
      <c r="F44" s="2"/>
      <c r="G44" s="5"/>
      <c r="H44" s="2"/>
      <c r="I44" s="4"/>
    </row>
    <row r="45" spans="1:9" ht="56.25" x14ac:dyDescent="0.25">
      <c r="A45" s="110" t="s">
        <v>18</v>
      </c>
      <c r="B45" s="114">
        <v>247</v>
      </c>
      <c r="C45" s="114">
        <v>223</v>
      </c>
      <c r="D45" s="5">
        <f t="shared" si="0"/>
        <v>0</v>
      </c>
      <c r="E45" s="2"/>
      <c r="F45" s="2"/>
      <c r="G45" s="5">
        <f t="shared" ref="G45:G50" si="11">H45+I45</f>
        <v>0</v>
      </c>
      <c r="H45" s="2"/>
      <c r="I45" s="4"/>
    </row>
    <row r="46" spans="1:9" ht="37.5" x14ac:dyDescent="0.25">
      <c r="A46" s="110" t="s">
        <v>19</v>
      </c>
      <c r="B46" s="114">
        <v>247</v>
      </c>
      <c r="C46" s="114">
        <v>223</v>
      </c>
      <c r="D46" s="5">
        <f t="shared" si="0"/>
        <v>0</v>
      </c>
      <c r="E46" s="2"/>
      <c r="F46" s="2"/>
      <c r="G46" s="5">
        <f t="shared" si="11"/>
        <v>0</v>
      </c>
      <c r="H46" s="2"/>
      <c r="I46" s="4"/>
    </row>
    <row r="47" spans="1:9" ht="75" x14ac:dyDescent="0.25">
      <c r="A47" s="110" t="s">
        <v>20</v>
      </c>
      <c r="B47" s="114">
        <v>247</v>
      </c>
      <c r="C47" s="114">
        <v>223</v>
      </c>
      <c r="D47" s="5">
        <f t="shared" si="0"/>
        <v>0</v>
      </c>
      <c r="E47" s="2"/>
      <c r="F47" s="2"/>
      <c r="G47" s="5">
        <f t="shared" si="11"/>
        <v>0</v>
      </c>
      <c r="H47" s="2"/>
      <c r="I47" s="4"/>
    </row>
    <row r="48" spans="1:9" ht="75" x14ac:dyDescent="0.25">
      <c r="A48" s="110" t="s">
        <v>21</v>
      </c>
      <c r="B48" s="114">
        <v>244</v>
      </c>
      <c r="C48" s="114">
        <v>223</v>
      </c>
      <c r="D48" s="5">
        <f t="shared" si="0"/>
        <v>0</v>
      </c>
      <c r="E48" s="2"/>
      <c r="F48" s="2"/>
      <c r="G48" s="5">
        <f t="shared" si="11"/>
        <v>0</v>
      </c>
      <c r="H48" s="2"/>
      <c r="I48" s="4"/>
    </row>
    <row r="49" spans="1:9" ht="56.25" x14ac:dyDescent="0.25">
      <c r="A49" s="110" t="s">
        <v>22</v>
      </c>
      <c r="B49" s="114">
        <v>244</v>
      </c>
      <c r="C49" s="114">
        <v>223</v>
      </c>
      <c r="D49" s="5">
        <f t="shared" si="0"/>
        <v>0</v>
      </c>
      <c r="E49" s="2"/>
      <c r="F49" s="2"/>
      <c r="G49" s="5">
        <f t="shared" si="11"/>
        <v>0</v>
      </c>
      <c r="H49" s="2"/>
      <c r="I49" s="4"/>
    </row>
    <row r="50" spans="1:9" ht="168.75" x14ac:dyDescent="0.25">
      <c r="A50" s="110" t="s">
        <v>23</v>
      </c>
      <c r="B50" s="114">
        <v>244</v>
      </c>
      <c r="C50" s="114">
        <v>224</v>
      </c>
      <c r="D50" s="5">
        <f t="shared" si="0"/>
        <v>0</v>
      </c>
      <c r="E50" s="2"/>
      <c r="F50" s="2"/>
      <c r="G50" s="5">
        <f t="shared" si="11"/>
        <v>0</v>
      </c>
      <c r="H50" s="2"/>
      <c r="I50" s="4"/>
    </row>
    <row r="51" spans="1:9" ht="56.25" x14ac:dyDescent="0.25">
      <c r="A51" s="110" t="s">
        <v>24</v>
      </c>
      <c r="B51" s="114" t="s">
        <v>5</v>
      </c>
      <c r="C51" s="114">
        <v>225</v>
      </c>
      <c r="D51" s="2">
        <f t="shared" ref="D51:F51" si="12">D52+D53</f>
        <v>0</v>
      </c>
      <c r="E51" s="2">
        <f>E52+E53</f>
        <v>0</v>
      </c>
      <c r="F51" s="2">
        <f t="shared" si="12"/>
        <v>0</v>
      </c>
      <c r="G51" s="2">
        <f t="shared" ref="G51" si="13">G52+G53</f>
        <v>0</v>
      </c>
      <c r="H51" s="2">
        <f>H52+H53</f>
        <v>0</v>
      </c>
      <c r="I51" s="4">
        <f t="shared" ref="I51" si="14">I52+I53</f>
        <v>0</v>
      </c>
    </row>
    <row r="52" spans="1:9" ht="18.75" x14ac:dyDescent="0.25">
      <c r="A52" s="159" t="s">
        <v>6</v>
      </c>
      <c r="B52" s="114">
        <v>243</v>
      </c>
      <c r="C52" s="114">
        <v>225</v>
      </c>
      <c r="D52" s="5">
        <f t="shared" si="0"/>
        <v>0</v>
      </c>
      <c r="E52" s="2"/>
      <c r="F52" s="2"/>
      <c r="G52" s="5">
        <f t="shared" ref="G52:G86" si="15">H52+I52</f>
        <v>0</v>
      </c>
      <c r="H52" s="2"/>
      <c r="I52" s="4"/>
    </row>
    <row r="53" spans="1:9" ht="18.75" x14ac:dyDescent="0.25">
      <c r="A53" s="159"/>
      <c r="B53" s="114">
        <v>244</v>
      </c>
      <c r="C53" s="114">
        <v>225</v>
      </c>
      <c r="D53" s="5">
        <f t="shared" si="0"/>
        <v>0</v>
      </c>
      <c r="E53" s="2"/>
      <c r="F53" s="2"/>
      <c r="G53" s="5">
        <f t="shared" si="15"/>
        <v>0</v>
      </c>
      <c r="H53" s="2"/>
      <c r="I53" s="4"/>
    </row>
    <row r="54" spans="1:9" ht="37.5" x14ac:dyDescent="0.25">
      <c r="A54" s="110" t="s">
        <v>58</v>
      </c>
      <c r="B54" s="114" t="s">
        <v>5</v>
      </c>
      <c r="C54" s="114">
        <v>226</v>
      </c>
      <c r="D54" s="5">
        <f t="shared" si="0"/>
        <v>0</v>
      </c>
      <c r="E54" s="2">
        <f>E55+E56+E58+E59+E57</f>
        <v>0</v>
      </c>
      <c r="F54" s="2">
        <f>F55+F56+F58+F59+F57</f>
        <v>0</v>
      </c>
      <c r="G54" s="5">
        <f t="shared" si="15"/>
        <v>0</v>
      </c>
      <c r="H54" s="2">
        <f>H55+H56+H58+H59+H57</f>
        <v>0</v>
      </c>
      <c r="I54" s="4">
        <f>I55+I56+I58+I59+I57</f>
        <v>0</v>
      </c>
    </row>
    <row r="55" spans="1:9" ht="18.75" x14ac:dyDescent="0.25">
      <c r="A55" s="159" t="s">
        <v>6</v>
      </c>
      <c r="B55" s="114">
        <v>112</v>
      </c>
      <c r="C55" s="114">
        <v>226</v>
      </c>
      <c r="D55" s="5">
        <f t="shared" si="0"/>
        <v>0</v>
      </c>
      <c r="E55" s="2"/>
      <c r="F55" s="2"/>
      <c r="G55" s="5">
        <f t="shared" si="15"/>
        <v>0</v>
      </c>
      <c r="H55" s="2"/>
      <c r="I55" s="4"/>
    </row>
    <row r="56" spans="1:9" ht="18.75" x14ac:dyDescent="0.25">
      <c r="A56" s="159"/>
      <c r="B56" s="114">
        <v>113</v>
      </c>
      <c r="C56" s="114">
        <v>226</v>
      </c>
      <c r="D56" s="5">
        <f t="shared" si="0"/>
        <v>0</v>
      </c>
      <c r="E56" s="2"/>
      <c r="F56" s="2"/>
      <c r="G56" s="5">
        <f t="shared" si="15"/>
        <v>0</v>
      </c>
      <c r="H56" s="2"/>
      <c r="I56" s="4"/>
    </row>
    <row r="57" spans="1:9" ht="18.75" x14ac:dyDescent="0.25">
      <c r="A57" s="159"/>
      <c r="B57" s="114">
        <v>119</v>
      </c>
      <c r="C57" s="114">
        <v>226</v>
      </c>
      <c r="D57" s="5">
        <f t="shared" si="0"/>
        <v>0</v>
      </c>
      <c r="E57" s="2"/>
      <c r="F57" s="2"/>
      <c r="G57" s="5">
        <f t="shared" si="15"/>
        <v>0</v>
      </c>
      <c r="H57" s="2"/>
      <c r="I57" s="4"/>
    </row>
    <row r="58" spans="1:9" ht="18.75" x14ac:dyDescent="0.25">
      <c r="A58" s="159"/>
      <c r="B58" s="114">
        <v>243</v>
      </c>
      <c r="C58" s="114">
        <v>226</v>
      </c>
      <c r="D58" s="5">
        <f t="shared" si="0"/>
        <v>0</v>
      </c>
      <c r="E58" s="2"/>
      <c r="F58" s="2"/>
      <c r="G58" s="5">
        <f t="shared" si="15"/>
        <v>0</v>
      </c>
      <c r="H58" s="2"/>
      <c r="I58" s="4"/>
    </row>
    <row r="59" spans="1:9" ht="18.75" x14ac:dyDescent="0.25">
      <c r="A59" s="159"/>
      <c r="B59" s="114">
        <v>244</v>
      </c>
      <c r="C59" s="114">
        <v>226</v>
      </c>
      <c r="D59" s="5">
        <f t="shared" si="0"/>
        <v>0</v>
      </c>
      <c r="E59" s="2"/>
      <c r="F59" s="2"/>
      <c r="G59" s="5">
        <f t="shared" si="15"/>
        <v>0</v>
      </c>
      <c r="H59" s="2"/>
      <c r="I59" s="4"/>
    </row>
    <row r="60" spans="1:9" ht="18.75" x14ac:dyDescent="0.25">
      <c r="A60" s="110" t="s">
        <v>25</v>
      </c>
      <c r="B60" s="114">
        <v>244</v>
      </c>
      <c r="C60" s="114">
        <v>227</v>
      </c>
      <c r="D60" s="5">
        <f t="shared" si="0"/>
        <v>0</v>
      </c>
      <c r="E60" s="2"/>
      <c r="F60" s="2"/>
      <c r="G60" s="5">
        <f t="shared" si="15"/>
        <v>0</v>
      </c>
      <c r="H60" s="2"/>
      <c r="I60" s="4"/>
    </row>
    <row r="61" spans="1:9" ht="58.5" customHeight="1" x14ac:dyDescent="0.25">
      <c r="A61" s="151" t="s">
        <v>355</v>
      </c>
      <c r="B61" s="152">
        <v>244</v>
      </c>
      <c r="C61" s="152">
        <v>228</v>
      </c>
      <c r="D61" s="5">
        <v>0</v>
      </c>
      <c r="E61" s="2"/>
      <c r="F61" s="2"/>
      <c r="G61" s="5">
        <v>0</v>
      </c>
      <c r="H61" s="2"/>
      <c r="I61" s="4"/>
    </row>
    <row r="62" spans="1:9" ht="37.5" x14ac:dyDescent="0.25">
      <c r="A62" s="110" t="s">
        <v>26</v>
      </c>
      <c r="B62" s="114" t="s">
        <v>5</v>
      </c>
      <c r="C62" s="114">
        <v>260</v>
      </c>
      <c r="D62" s="5">
        <f t="shared" si="0"/>
        <v>0</v>
      </c>
      <c r="E62" s="2">
        <f>E63+E64+E67</f>
        <v>0</v>
      </c>
      <c r="F62" s="2">
        <f>F63+F64+F67</f>
        <v>0</v>
      </c>
      <c r="G62" s="5">
        <f t="shared" si="15"/>
        <v>0</v>
      </c>
      <c r="H62" s="2">
        <f>H63+H64+H67</f>
        <v>0</v>
      </c>
      <c r="I62" s="4">
        <f>I63+I64+I67</f>
        <v>0</v>
      </c>
    </row>
    <row r="63" spans="1:9" ht="112.5" x14ac:dyDescent="0.25">
      <c r="A63" s="110" t="s">
        <v>27</v>
      </c>
      <c r="B63" s="114">
        <v>321</v>
      </c>
      <c r="C63" s="114">
        <v>264</v>
      </c>
      <c r="D63" s="5">
        <f t="shared" si="0"/>
        <v>0</v>
      </c>
      <c r="E63" s="2"/>
      <c r="F63" s="2"/>
      <c r="G63" s="5">
        <f t="shared" si="15"/>
        <v>0</v>
      </c>
      <c r="H63" s="2"/>
      <c r="I63" s="4"/>
    </row>
    <row r="64" spans="1:9" ht="93.75" x14ac:dyDescent="0.25">
      <c r="A64" s="110" t="s">
        <v>28</v>
      </c>
      <c r="B64" s="114" t="s">
        <v>5</v>
      </c>
      <c r="C64" s="114">
        <v>266</v>
      </c>
      <c r="D64" s="5">
        <f t="shared" si="0"/>
        <v>0</v>
      </c>
      <c r="E64" s="2">
        <f t="shared" ref="E64:F64" si="16">E65+E66</f>
        <v>0</v>
      </c>
      <c r="F64" s="2">
        <f t="shared" si="16"/>
        <v>0</v>
      </c>
      <c r="G64" s="5">
        <f t="shared" si="15"/>
        <v>0</v>
      </c>
      <c r="H64" s="2">
        <f t="shared" ref="H64:I64" si="17">H65+H66</f>
        <v>0</v>
      </c>
      <c r="I64" s="4">
        <f t="shared" si="17"/>
        <v>0</v>
      </c>
    </row>
    <row r="65" spans="1:9" ht="18.75" x14ac:dyDescent="0.25">
      <c r="A65" s="159" t="s">
        <v>6</v>
      </c>
      <c r="B65" s="114">
        <v>111</v>
      </c>
      <c r="C65" s="114">
        <v>266</v>
      </c>
      <c r="D65" s="5">
        <f t="shared" si="0"/>
        <v>0</v>
      </c>
      <c r="E65" s="2"/>
      <c r="F65" s="2"/>
      <c r="G65" s="5">
        <f t="shared" si="15"/>
        <v>0</v>
      </c>
      <c r="H65" s="2"/>
      <c r="I65" s="4"/>
    </row>
    <row r="66" spans="1:9" ht="18.75" x14ac:dyDescent="0.25">
      <c r="A66" s="159"/>
      <c r="B66" s="114">
        <v>112</v>
      </c>
      <c r="C66" s="114">
        <v>266</v>
      </c>
      <c r="D66" s="5">
        <f t="shared" si="0"/>
        <v>0</v>
      </c>
      <c r="E66" s="2"/>
      <c r="F66" s="2"/>
      <c r="G66" s="5">
        <f t="shared" si="15"/>
        <v>0</v>
      </c>
      <c r="H66" s="2"/>
      <c r="I66" s="4"/>
    </row>
    <row r="67" spans="1:9" ht="75" x14ac:dyDescent="0.25">
      <c r="A67" s="110" t="s">
        <v>29</v>
      </c>
      <c r="B67" s="114">
        <v>112</v>
      </c>
      <c r="C67" s="114">
        <v>267</v>
      </c>
      <c r="D67" s="5">
        <f t="shared" si="0"/>
        <v>0</v>
      </c>
      <c r="E67" s="2"/>
      <c r="F67" s="2"/>
      <c r="G67" s="5">
        <f t="shared" si="15"/>
        <v>0</v>
      </c>
      <c r="H67" s="2"/>
      <c r="I67" s="4"/>
    </row>
    <row r="68" spans="1:9" ht="18.75" x14ac:dyDescent="0.25">
      <c r="A68" s="110" t="s">
        <v>30</v>
      </c>
      <c r="B68" s="114" t="s">
        <v>5</v>
      </c>
      <c r="C68" s="114">
        <v>290</v>
      </c>
      <c r="D68" s="5">
        <f t="shared" si="0"/>
        <v>0</v>
      </c>
      <c r="E68" s="2">
        <f>E70+E74+E75+E76+E77+E83</f>
        <v>0</v>
      </c>
      <c r="F68" s="2">
        <f>F70+F74+F75+F76+F77+F83</f>
        <v>0</v>
      </c>
      <c r="G68" s="5">
        <f t="shared" si="15"/>
        <v>0</v>
      </c>
      <c r="H68" s="2">
        <f>H70+H74+H75+H76+H77+H83</f>
        <v>0</v>
      </c>
      <c r="I68" s="4">
        <f>I70+I74+I75+I76+I77+I83</f>
        <v>0</v>
      </c>
    </row>
    <row r="69" spans="1:9" ht="18.75" x14ac:dyDescent="0.25">
      <c r="A69" s="110" t="s">
        <v>9</v>
      </c>
      <c r="B69" s="114"/>
      <c r="C69" s="114"/>
      <c r="D69" s="5">
        <f t="shared" si="0"/>
        <v>0</v>
      </c>
      <c r="E69" s="2"/>
      <c r="F69" s="2"/>
      <c r="G69" s="5">
        <f t="shared" si="15"/>
        <v>0</v>
      </c>
      <c r="H69" s="2"/>
      <c r="I69" s="4"/>
    </row>
    <row r="70" spans="1:9" ht="37.5" x14ac:dyDescent="0.25">
      <c r="A70" s="110" t="s">
        <v>31</v>
      </c>
      <c r="B70" s="114" t="s">
        <v>5</v>
      </c>
      <c r="C70" s="114">
        <v>291</v>
      </c>
      <c r="D70" s="5">
        <f t="shared" si="0"/>
        <v>0</v>
      </c>
      <c r="E70" s="2">
        <f t="shared" ref="E70:F70" si="18">E71+E72+E73</f>
        <v>0</v>
      </c>
      <c r="F70" s="2">
        <f t="shared" si="18"/>
        <v>0</v>
      </c>
      <c r="G70" s="5">
        <f t="shared" si="15"/>
        <v>0</v>
      </c>
      <c r="H70" s="2">
        <f t="shared" ref="H70:I70" si="19">H71+H72+H73</f>
        <v>0</v>
      </c>
      <c r="I70" s="4">
        <f t="shared" si="19"/>
        <v>0</v>
      </c>
    </row>
    <row r="71" spans="1:9" ht="18.75" x14ac:dyDescent="0.25">
      <c r="A71" s="159" t="s">
        <v>6</v>
      </c>
      <c r="B71" s="114">
        <v>851</v>
      </c>
      <c r="C71" s="114">
        <v>291</v>
      </c>
      <c r="D71" s="5">
        <f t="shared" si="0"/>
        <v>0</v>
      </c>
      <c r="E71" s="2"/>
      <c r="F71" s="2"/>
      <c r="G71" s="5">
        <f t="shared" si="15"/>
        <v>0</v>
      </c>
      <c r="H71" s="2"/>
      <c r="I71" s="4"/>
    </row>
    <row r="72" spans="1:9" ht="18.75" x14ac:dyDescent="0.25">
      <c r="A72" s="159"/>
      <c r="B72" s="114">
        <v>852</v>
      </c>
      <c r="C72" s="114">
        <v>291</v>
      </c>
      <c r="D72" s="5">
        <f t="shared" si="0"/>
        <v>0</v>
      </c>
      <c r="E72" s="2"/>
      <c r="F72" s="2"/>
      <c r="G72" s="5">
        <f t="shared" si="15"/>
        <v>0</v>
      </c>
      <c r="H72" s="2"/>
      <c r="I72" s="4"/>
    </row>
    <row r="73" spans="1:9" ht="18.75" x14ac:dyDescent="0.25">
      <c r="A73" s="159"/>
      <c r="B73" s="114">
        <v>853</v>
      </c>
      <c r="C73" s="114">
        <v>291</v>
      </c>
      <c r="D73" s="5">
        <f t="shared" si="0"/>
        <v>0</v>
      </c>
      <c r="E73" s="2"/>
      <c r="F73" s="2"/>
      <c r="G73" s="5">
        <f t="shared" si="15"/>
        <v>0</v>
      </c>
      <c r="H73" s="2"/>
      <c r="I73" s="4"/>
    </row>
    <row r="74" spans="1:9" ht="112.5" x14ac:dyDescent="0.25">
      <c r="A74" s="110" t="s">
        <v>32</v>
      </c>
      <c r="B74" s="114">
        <v>853</v>
      </c>
      <c r="C74" s="114">
        <v>292</v>
      </c>
      <c r="D74" s="5">
        <f t="shared" ref="D74:D104" si="20">E74+F74</f>
        <v>0</v>
      </c>
      <c r="E74" s="2"/>
      <c r="F74" s="2">
        <v>0</v>
      </c>
      <c r="G74" s="5">
        <f t="shared" si="15"/>
        <v>0</v>
      </c>
      <c r="H74" s="2"/>
      <c r="I74" s="4">
        <v>0</v>
      </c>
    </row>
    <row r="75" spans="1:9" ht="131.25" x14ac:dyDescent="0.25">
      <c r="A75" s="110" t="s">
        <v>33</v>
      </c>
      <c r="B75" s="114">
        <v>853</v>
      </c>
      <c r="C75" s="114">
        <v>293</v>
      </c>
      <c r="D75" s="5">
        <f t="shared" si="20"/>
        <v>0</v>
      </c>
      <c r="E75" s="2"/>
      <c r="F75" s="2">
        <v>0</v>
      </c>
      <c r="G75" s="5">
        <f t="shared" si="15"/>
        <v>0</v>
      </c>
      <c r="H75" s="2"/>
      <c r="I75" s="4">
        <v>0</v>
      </c>
    </row>
    <row r="76" spans="1:9" ht="56.25" x14ac:dyDescent="0.25">
      <c r="A76" s="110" t="s">
        <v>157</v>
      </c>
      <c r="B76" s="114">
        <v>853</v>
      </c>
      <c r="C76" s="114">
        <v>295</v>
      </c>
      <c r="D76" s="5">
        <f t="shared" si="20"/>
        <v>0</v>
      </c>
      <c r="E76" s="2"/>
      <c r="F76" s="2">
        <v>0</v>
      </c>
      <c r="G76" s="5">
        <f t="shared" si="15"/>
        <v>0</v>
      </c>
      <c r="H76" s="2"/>
      <c r="I76" s="4">
        <v>0</v>
      </c>
    </row>
    <row r="77" spans="1:9" ht="56.25" x14ac:dyDescent="0.25">
      <c r="A77" s="110" t="s">
        <v>34</v>
      </c>
      <c r="B77" s="114" t="s">
        <v>5</v>
      </c>
      <c r="C77" s="114">
        <v>296</v>
      </c>
      <c r="D77" s="5">
        <f t="shared" si="20"/>
        <v>0</v>
      </c>
      <c r="E77" s="2">
        <f t="shared" ref="E77:F77" si="21">E78+E79+E80+E81+E82</f>
        <v>0</v>
      </c>
      <c r="F77" s="2">
        <f t="shared" si="21"/>
        <v>0</v>
      </c>
      <c r="G77" s="5">
        <f t="shared" si="15"/>
        <v>0</v>
      </c>
      <c r="H77" s="2">
        <f t="shared" ref="H77:I77" si="22">H78+H79+H80+H81+H82</f>
        <v>0</v>
      </c>
      <c r="I77" s="4">
        <f t="shared" si="22"/>
        <v>0</v>
      </c>
    </row>
    <row r="78" spans="1:9" ht="18.75" x14ac:dyDescent="0.25">
      <c r="A78" s="159" t="s">
        <v>6</v>
      </c>
      <c r="B78" s="114">
        <v>244</v>
      </c>
      <c r="C78" s="114">
        <v>296</v>
      </c>
      <c r="D78" s="5">
        <f t="shared" si="20"/>
        <v>0</v>
      </c>
      <c r="E78" s="2"/>
      <c r="F78" s="2"/>
      <c r="G78" s="5">
        <f t="shared" si="15"/>
        <v>0</v>
      </c>
      <c r="H78" s="2"/>
      <c r="I78" s="4"/>
    </row>
    <row r="79" spans="1:9" ht="18.75" x14ac:dyDescent="0.25">
      <c r="A79" s="159"/>
      <c r="B79" s="114">
        <v>340</v>
      </c>
      <c r="C79" s="114">
        <v>296</v>
      </c>
      <c r="D79" s="5">
        <f t="shared" si="20"/>
        <v>0</v>
      </c>
      <c r="E79" s="2"/>
      <c r="F79" s="2"/>
      <c r="G79" s="5">
        <f t="shared" si="15"/>
        <v>0</v>
      </c>
      <c r="H79" s="2"/>
      <c r="I79" s="4"/>
    </row>
    <row r="80" spans="1:9" ht="18.75" x14ac:dyDescent="0.25">
      <c r="A80" s="159"/>
      <c r="B80" s="114">
        <v>350</v>
      </c>
      <c r="C80" s="114">
        <v>296</v>
      </c>
      <c r="D80" s="5">
        <f t="shared" si="20"/>
        <v>0</v>
      </c>
      <c r="E80" s="2"/>
      <c r="F80" s="2"/>
      <c r="G80" s="5">
        <f t="shared" si="15"/>
        <v>0</v>
      </c>
      <c r="H80" s="2"/>
      <c r="I80" s="4"/>
    </row>
    <row r="81" spans="1:9" ht="18.75" x14ac:dyDescent="0.25">
      <c r="A81" s="159"/>
      <c r="B81" s="114">
        <v>360</v>
      </c>
      <c r="C81" s="114">
        <v>296</v>
      </c>
      <c r="D81" s="5">
        <f t="shared" si="20"/>
        <v>0</v>
      </c>
      <c r="E81" s="2"/>
      <c r="F81" s="2"/>
      <c r="G81" s="5">
        <f t="shared" si="15"/>
        <v>0</v>
      </c>
      <c r="H81" s="2"/>
      <c r="I81" s="4"/>
    </row>
    <row r="82" spans="1:9" ht="18.75" x14ac:dyDescent="0.25">
      <c r="A82" s="159"/>
      <c r="B82" s="114">
        <v>853</v>
      </c>
      <c r="C82" s="114">
        <v>296</v>
      </c>
      <c r="D82" s="5">
        <f t="shared" si="20"/>
        <v>0</v>
      </c>
      <c r="E82" s="2"/>
      <c r="F82" s="2"/>
      <c r="G82" s="5">
        <f t="shared" si="15"/>
        <v>0</v>
      </c>
      <c r="H82" s="2"/>
      <c r="I82" s="4"/>
    </row>
    <row r="83" spans="1:9" ht="62.45" customHeight="1" x14ac:dyDescent="0.25">
      <c r="A83" s="110" t="s">
        <v>35</v>
      </c>
      <c r="B83" s="114" t="s">
        <v>5</v>
      </c>
      <c r="C83" s="114">
        <v>297</v>
      </c>
      <c r="D83" s="5">
        <f t="shared" si="20"/>
        <v>0</v>
      </c>
      <c r="E83" s="2">
        <f t="shared" ref="E83:F83" si="23">E84+E85</f>
        <v>0</v>
      </c>
      <c r="F83" s="2">
        <f t="shared" si="23"/>
        <v>0</v>
      </c>
      <c r="G83" s="5">
        <f t="shared" si="15"/>
        <v>0</v>
      </c>
      <c r="H83" s="2">
        <f t="shared" ref="H83:I83" si="24">H84+H85</f>
        <v>0</v>
      </c>
      <c r="I83" s="4">
        <f t="shared" si="24"/>
        <v>0</v>
      </c>
    </row>
    <row r="84" spans="1:9" ht="18.75" x14ac:dyDescent="0.25">
      <c r="A84" s="159" t="s">
        <v>6</v>
      </c>
      <c r="B84" s="114">
        <v>244</v>
      </c>
      <c r="C84" s="114">
        <v>297</v>
      </c>
      <c r="D84" s="5">
        <f t="shared" si="20"/>
        <v>0</v>
      </c>
      <c r="E84" s="2"/>
      <c r="F84" s="2"/>
      <c r="G84" s="5">
        <f t="shared" si="15"/>
        <v>0</v>
      </c>
      <c r="H84" s="2"/>
      <c r="I84" s="4"/>
    </row>
    <row r="85" spans="1:9" ht="18.75" x14ac:dyDescent="0.25">
      <c r="A85" s="159"/>
      <c r="B85" s="114">
        <v>853</v>
      </c>
      <c r="C85" s="114">
        <v>297</v>
      </c>
      <c r="D85" s="5">
        <f t="shared" si="20"/>
        <v>0</v>
      </c>
      <c r="E85" s="2"/>
      <c r="F85" s="2"/>
      <c r="G85" s="5">
        <f t="shared" si="15"/>
        <v>0</v>
      </c>
      <c r="H85" s="2"/>
      <c r="I85" s="4"/>
    </row>
    <row r="86" spans="1:9" ht="56.25" x14ac:dyDescent="0.25">
      <c r="A86" s="110" t="s">
        <v>59</v>
      </c>
      <c r="B86" s="114" t="s">
        <v>5</v>
      </c>
      <c r="C86" s="114">
        <v>300</v>
      </c>
      <c r="D86" s="5">
        <f t="shared" si="20"/>
        <v>0</v>
      </c>
      <c r="E86" s="2">
        <f>E88+E90+E89</f>
        <v>0</v>
      </c>
      <c r="F86" s="2">
        <f>F88+F90+F89</f>
        <v>0</v>
      </c>
      <c r="G86" s="5">
        <f t="shared" si="15"/>
        <v>0</v>
      </c>
      <c r="H86" s="2">
        <f>H88+H90+H89</f>
        <v>0</v>
      </c>
      <c r="I86" s="4">
        <f>I88+I90+I89</f>
        <v>0</v>
      </c>
    </row>
    <row r="87" spans="1:9" ht="18.75" x14ac:dyDescent="0.25">
      <c r="A87" s="110" t="s">
        <v>9</v>
      </c>
      <c r="B87" s="114"/>
      <c r="C87" s="114"/>
      <c r="D87" s="5"/>
      <c r="E87" s="2"/>
      <c r="F87" s="2"/>
      <c r="G87" s="5"/>
      <c r="H87" s="2"/>
      <c r="I87" s="4"/>
    </row>
    <row r="88" spans="1:9" ht="56.25" x14ac:dyDescent="0.25">
      <c r="A88" s="110" t="s">
        <v>36</v>
      </c>
      <c r="B88" s="114">
        <v>244</v>
      </c>
      <c r="C88" s="114">
        <v>310</v>
      </c>
      <c r="D88" s="5">
        <f t="shared" si="20"/>
        <v>0</v>
      </c>
      <c r="E88" s="2"/>
      <c r="F88" s="2"/>
      <c r="G88" s="5">
        <f t="shared" ref="G88:G90" si="25">H88+I88</f>
        <v>0</v>
      </c>
      <c r="H88" s="2"/>
      <c r="I88" s="4"/>
    </row>
    <row r="89" spans="1:9" ht="75" x14ac:dyDescent="0.25">
      <c r="A89" s="110" t="s">
        <v>68</v>
      </c>
      <c r="B89" s="114">
        <v>244</v>
      </c>
      <c r="C89" s="114">
        <v>320</v>
      </c>
      <c r="D89" s="5">
        <f t="shared" si="20"/>
        <v>0</v>
      </c>
      <c r="E89" s="2"/>
      <c r="F89" s="2"/>
      <c r="G89" s="5">
        <f t="shared" si="25"/>
        <v>0</v>
      </c>
      <c r="H89" s="2"/>
      <c r="I89" s="4"/>
    </row>
    <row r="90" spans="1:9" ht="75" x14ac:dyDescent="0.25">
      <c r="A90" s="110" t="s">
        <v>60</v>
      </c>
      <c r="B90" s="114" t="s">
        <v>5</v>
      </c>
      <c r="C90" s="114">
        <v>340</v>
      </c>
      <c r="D90" s="5">
        <f t="shared" si="20"/>
        <v>0</v>
      </c>
      <c r="E90" s="2">
        <f>E92+E93+E94+E95+E96+E97+E99</f>
        <v>0</v>
      </c>
      <c r="F90" s="2">
        <f>F92+F93+F94+F95+F96+F97+F99</f>
        <v>0</v>
      </c>
      <c r="G90" s="5">
        <f t="shared" si="25"/>
        <v>0</v>
      </c>
      <c r="H90" s="2">
        <f>H92+H93+H94+H95+H96+H97+H99</f>
        <v>0</v>
      </c>
      <c r="I90" s="4">
        <f>I92+I93+I94+I95+I96+I97+I99</f>
        <v>0</v>
      </c>
    </row>
    <row r="91" spans="1:9" ht="18.75" x14ac:dyDescent="0.25">
      <c r="A91" s="110" t="s">
        <v>6</v>
      </c>
      <c r="B91" s="114"/>
      <c r="C91" s="114"/>
      <c r="D91" s="5"/>
      <c r="E91" s="2"/>
      <c r="F91" s="2"/>
      <c r="G91" s="5"/>
      <c r="H91" s="2"/>
      <c r="I91" s="4"/>
    </row>
    <row r="92" spans="1:9" ht="131.25" x14ac:dyDescent="0.25">
      <c r="A92" s="110" t="s">
        <v>37</v>
      </c>
      <c r="B92" s="114">
        <v>244</v>
      </c>
      <c r="C92" s="114">
        <v>341</v>
      </c>
      <c r="D92" s="5">
        <f t="shared" si="20"/>
        <v>0</v>
      </c>
      <c r="E92" s="2"/>
      <c r="F92" s="2"/>
      <c r="G92" s="5">
        <f t="shared" ref="G92:G100" si="26">H92+I92</f>
        <v>0</v>
      </c>
      <c r="H92" s="2"/>
      <c r="I92" s="4"/>
    </row>
    <row r="93" spans="1:9" ht="56.25" x14ac:dyDescent="0.25">
      <c r="A93" s="110" t="s">
        <v>38</v>
      </c>
      <c r="B93" s="114">
        <v>244</v>
      </c>
      <c r="C93" s="114">
        <v>342</v>
      </c>
      <c r="D93" s="5">
        <f t="shared" si="20"/>
        <v>0</v>
      </c>
      <c r="E93" s="2"/>
      <c r="F93" s="2"/>
      <c r="G93" s="5">
        <f t="shared" si="26"/>
        <v>0</v>
      </c>
      <c r="H93" s="2"/>
      <c r="I93" s="4"/>
    </row>
    <row r="94" spans="1:9" ht="75" x14ac:dyDescent="0.25">
      <c r="A94" s="110" t="s">
        <v>39</v>
      </c>
      <c r="B94" s="114">
        <v>244</v>
      </c>
      <c r="C94" s="114">
        <v>343</v>
      </c>
      <c r="D94" s="5">
        <f t="shared" si="20"/>
        <v>0</v>
      </c>
      <c r="E94" s="2"/>
      <c r="F94" s="2"/>
      <c r="G94" s="5">
        <f t="shared" si="26"/>
        <v>0</v>
      </c>
      <c r="H94" s="2"/>
      <c r="I94" s="4"/>
    </row>
    <row r="95" spans="1:9" ht="75" x14ac:dyDescent="0.25">
      <c r="A95" s="110" t="s">
        <v>40</v>
      </c>
      <c r="B95" s="114">
        <v>244</v>
      </c>
      <c r="C95" s="114">
        <v>344</v>
      </c>
      <c r="D95" s="5">
        <f t="shared" si="20"/>
        <v>0</v>
      </c>
      <c r="E95" s="2"/>
      <c r="F95" s="2"/>
      <c r="G95" s="5">
        <f t="shared" si="26"/>
        <v>0</v>
      </c>
      <c r="H95" s="2"/>
      <c r="I95" s="4"/>
    </row>
    <row r="96" spans="1:9" ht="56.25" x14ac:dyDescent="0.25">
      <c r="A96" s="110" t="s">
        <v>41</v>
      </c>
      <c r="B96" s="114">
        <v>244</v>
      </c>
      <c r="C96" s="114">
        <v>345</v>
      </c>
      <c r="D96" s="5">
        <f t="shared" si="20"/>
        <v>0</v>
      </c>
      <c r="E96" s="2"/>
      <c r="F96" s="2"/>
      <c r="G96" s="5">
        <f t="shared" si="26"/>
        <v>0</v>
      </c>
      <c r="H96" s="2"/>
      <c r="I96" s="4"/>
    </row>
    <row r="97" spans="1:9" ht="75" x14ac:dyDescent="0.25">
      <c r="A97" s="110" t="s">
        <v>42</v>
      </c>
      <c r="B97" s="114">
        <v>244</v>
      </c>
      <c r="C97" s="114">
        <v>346</v>
      </c>
      <c r="D97" s="5">
        <f t="shared" si="20"/>
        <v>0</v>
      </c>
      <c r="E97" s="2"/>
      <c r="F97" s="2"/>
      <c r="G97" s="5">
        <f t="shared" si="26"/>
        <v>0</v>
      </c>
      <c r="H97" s="2"/>
      <c r="I97" s="4"/>
    </row>
    <row r="98" spans="1:9" ht="121.5" customHeight="1" x14ac:dyDescent="0.25">
      <c r="A98" s="151" t="s">
        <v>356</v>
      </c>
      <c r="B98" s="152">
        <v>244</v>
      </c>
      <c r="C98" s="152">
        <v>347</v>
      </c>
      <c r="D98" s="5">
        <v>0</v>
      </c>
      <c r="E98" s="2"/>
      <c r="F98" s="2"/>
      <c r="G98" s="5">
        <v>0</v>
      </c>
      <c r="H98" s="2"/>
      <c r="I98" s="4"/>
    </row>
    <row r="99" spans="1:9" ht="112.5" x14ac:dyDescent="0.25">
      <c r="A99" s="110" t="s">
        <v>43</v>
      </c>
      <c r="B99" s="114">
        <v>244</v>
      </c>
      <c r="C99" s="114">
        <v>349</v>
      </c>
      <c r="D99" s="5">
        <f t="shared" si="20"/>
        <v>0</v>
      </c>
      <c r="E99" s="2"/>
      <c r="F99" s="2"/>
      <c r="G99" s="5">
        <f t="shared" si="26"/>
        <v>0</v>
      </c>
      <c r="H99" s="2"/>
      <c r="I99" s="4"/>
    </row>
    <row r="100" spans="1:9" ht="56.25" x14ac:dyDescent="0.25">
      <c r="A100" s="110" t="s">
        <v>67</v>
      </c>
      <c r="B100" s="114" t="s">
        <v>5</v>
      </c>
      <c r="C100" s="114" t="s">
        <v>5</v>
      </c>
      <c r="D100" s="5">
        <f t="shared" si="20"/>
        <v>0</v>
      </c>
      <c r="E100" s="2">
        <f t="shared" ref="E100:F100" si="27">E102+E103+E104</f>
        <v>0</v>
      </c>
      <c r="F100" s="2">
        <f t="shared" si="27"/>
        <v>0</v>
      </c>
      <c r="G100" s="5">
        <f t="shared" si="26"/>
        <v>0</v>
      </c>
      <c r="H100" s="2">
        <f t="shared" ref="H100:I100" si="28">H102+H103+H104</f>
        <v>0</v>
      </c>
      <c r="I100" s="4">
        <f t="shared" si="28"/>
        <v>0</v>
      </c>
    </row>
    <row r="101" spans="1:9" ht="18.75" x14ac:dyDescent="0.25">
      <c r="A101" s="110" t="s">
        <v>6</v>
      </c>
      <c r="B101" s="114"/>
      <c r="C101" s="114"/>
      <c r="D101" s="5"/>
      <c r="E101" s="2"/>
      <c r="F101" s="2"/>
      <c r="G101" s="5"/>
      <c r="H101" s="2"/>
      <c r="I101" s="4"/>
    </row>
    <row r="102" spans="1:9" ht="18.75" x14ac:dyDescent="0.25">
      <c r="A102" s="110" t="s">
        <v>193</v>
      </c>
      <c r="B102" s="114">
        <v>180</v>
      </c>
      <c r="C102" s="114" t="s">
        <v>5</v>
      </c>
      <c r="D102" s="5">
        <f t="shared" si="20"/>
        <v>0</v>
      </c>
      <c r="E102" s="2"/>
      <c r="F102" s="2"/>
      <c r="G102" s="5">
        <f t="shared" ref="G102:G104" si="29">H102+I102</f>
        <v>0</v>
      </c>
      <c r="H102" s="2"/>
      <c r="I102" s="4"/>
    </row>
    <row r="103" spans="1:9" ht="56.25" x14ac:dyDescent="0.25">
      <c r="A103" s="110" t="s">
        <v>194</v>
      </c>
      <c r="B103" s="114">
        <v>180</v>
      </c>
      <c r="C103" s="114" t="s">
        <v>5</v>
      </c>
      <c r="D103" s="5">
        <f t="shared" si="20"/>
        <v>0</v>
      </c>
      <c r="E103" s="2"/>
      <c r="F103" s="2"/>
      <c r="G103" s="5">
        <f t="shared" si="29"/>
        <v>0</v>
      </c>
      <c r="H103" s="2"/>
      <c r="I103" s="4"/>
    </row>
    <row r="104" spans="1:9" ht="57" thickBot="1" x14ac:dyDescent="0.3">
      <c r="A104" s="32" t="s">
        <v>195</v>
      </c>
      <c r="B104" s="33">
        <v>180</v>
      </c>
      <c r="C104" s="33" t="s">
        <v>5</v>
      </c>
      <c r="D104" s="34">
        <f t="shared" si="20"/>
        <v>0</v>
      </c>
      <c r="E104" s="35"/>
      <c r="F104" s="35"/>
      <c r="G104" s="34">
        <f t="shared" si="29"/>
        <v>0</v>
      </c>
      <c r="H104" s="35"/>
      <c r="I104" s="95"/>
    </row>
    <row r="105" spans="1:9" ht="18.75" x14ac:dyDescent="0.25">
      <c r="A105" s="15"/>
      <c r="B105" s="19"/>
      <c r="C105" s="19"/>
      <c r="D105" s="36"/>
      <c r="E105" s="36"/>
      <c r="F105" s="36"/>
    </row>
    <row r="106" spans="1:9" x14ac:dyDescent="0.25">
      <c r="A106" s="11"/>
    </row>
    <row r="107" spans="1:9" ht="37.5" x14ac:dyDescent="0.3">
      <c r="A107" s="29" t="s">
        <v>52</v>
      </c>
      <c r="B107" s="162"/>
      <c r="C107" s="162"/>
      <c r="D107" s="10"/>
      <c r="E107" s="162"/>
      <c r="F107" s="162"/>
    </row>
    <row r="108" spans="1:9" ht="18.75" x14ac:dyDescent="0.3">
      <c r="A108" s="29"/>
      <c r="B108" s="161" t="s">
        <v>53</v>
      </c>
      <c r="C108" s="161"/>
      <c r="D108" s="10"/>
      <c r="E108" s="161" t="s">
        <v>54</v>
      </c>
      <c r="F108" s="161"/>
    </row>
    <row r="109" spans="1:9" ht="18.75" x14ac:dyDescent="0.3">
      <c r="A109" s="29"/>
      <c r="B109" s="10"/>
      <c r="C109" s="10"/>
      <c r="D109" s="10"/>
      <c r="E109" s="10"/>
      <c r="F109" s="10"/>
    </row>
    <row r="110" spans="1:9" ht="37.5" x14ac:dyDescent="0.3">
      <c r="A110" s="29" t="s">
        <v>55</v>
      </c>
      <c r="B110" s="162"/>
      <c r="C110" s="162"/>
      <c r="D110" s="10"/>
      <c r="E110" s="162"/>
      <c r="F110" s="162"/>
    </row>
    <row r="111" spans="1:9" ht="18.75" x14ac:dyDescent="0.3">
      <c r="A111" s="29"/>
      <c r="B111" s="161" t="s">
        <v>53</v>
      </c>
      <c r="C111" s="161"/>
      <c r="D111" s="10"/>
      <c r="E111" s="161" t="s">
        <v>54</v>
      </c>
      <c r="F111" s="161"/>
    </row>
    <row r="112" spans="1:9" ht="18.75" x14ac:dyDescent="0.3">
      <c r="A112" s="29"/>
      <c r="B112" s="111"/>
      <c r="C112" s="111"/>
      <c r="D112" s="10"/>
      <c r="E112" s="111"/>
      <c r="F112" s="111"/>
    </row>
    <row r="113" spans="1:16" ht="18.75" x14ac:dyDescent="0.3">
      <c r="A113" s="29" t="s">
        <v>56</v>
      </c>
      <c r="B113" s="162"/>
      <c r="C113" s="162"/>
      <c r="D113" s="10"/>
      <c r="E113" s="162"/>
      <c r="F113" s="162"/>
    </row>
    <row r="114" spans="1:16" ht="18.75" x14ac:dyDescent="0.3">
      <c r="A114" s="29"/>
      <c r="B114" s="161" t="s">
        <v>53</v>
      </c>
      <c r="C114" s="161"/>
      <c r="D114" s="10"/>
      <c r="E114" s="161" t="s">
        <v>54</v>
      </c>
      <c r="F114" s="161"/>
    </row>
    <row r="115" spans="1:16" ht="18.75" x14ac:dyDescent="0.3">
      <c r="A115" s="29" t="s">
        <v>57</v>
      </c>
      <c r="B115" s="10"/>
      <c r="C115" s="10"/>
      <c r="D115" s="10"/>
      <c r="E115" s="10"/>
      <c r="F115" s="10"/>
    </row>
    <row r="116" spans="1:16" ht="18.75" x14ac:dyDescent="0.3">
      <c r="A116" s="160" t="s">
        <v>44</v>
      </c>
      <c r="B116" s="160"/>
      <c r="C116" s="10"/>
      <c r="D116" s="10"/>
      <c r="E116" s="10"/>
      <c r="F116" s="10"/>
    </row>
    <row r="117" spans="1:16" ht="18.75" x14ac:dyDescent="0.25">
      <c r="A117" s="254" t="s">
        <v>191</v>
      </c>
      <c r="B117" s="254"/>
      <c r="C117" s="254"/>
      <c r="D117" s="254"/>
      <c r="E117" s="254"/>
      <c r="F117" s="254"/>
      <c r="G117" s="254"/>
      <c r="H117" s="254"/>
      <c r="I117" s="254"/>
      <c r="K117" s="253" t="s">
        <v>232</v>
      </c>
      <c r="L117" s="253"/>
      <c r="M117" s="253"/>
      <c r="N117" s="253" t="s">
        <v>233</v>
      </c>
      <c r="O117" s="253"/>
      <c r="P117" s="253"/>
    </row>
    <row r="118" spans="1:16" ht="60" x14ac:dyDescent="0.25">
      <c r="A118" s="78" t="s">
        <v>235</v>
      </c>
      <c r="B118" s="80" t="s">
        <v>5</v>
      </c>
      <c r="C118" s="80" t="s">
        <v>5</v>
      </c>
      <c r="D118" s="5">
        <f t="shared" ref="D118:D119" si="30">E118+F118</f>
        <v>0</v>
      </c>
      <c r="E118" s="2"/>
      <c r="F118" s="4"/>
      <c r="G118" s="5">
        <f t="shared" ref="G118:G119" si="31">H118+I118</f>
        <v>0</v>
      </c>
      <c r="H118" s="2"/>
      <c r="I118" s="4"/>
      <c r="J118" s="36"/>
      <c r="K118" s="66" t="s">
        <v>229</v>
      </c>
      <c r="L118" s="66" t="s">
        <v>230</v>
      </c>
      <c r="M118" s="66" t="s">
        <v>231</v>
      </c>
      <c r="N118" s="66" t="s">
        <v>229</v>
      </c>
      <c r="O118" s="66" t="s">
        <v>230</v>
      </c>
      <c r="P118" s="66" t="s">
        <v>231</v>
      </c>
    </row>
    <row r="119" spans="1:16" ht="18.75" x14ac:dyDescent="0.25">
      <c r="A119" s="78" t="s">
        <v>7</v>
      </c>
      <c r="B119" s="80" t="s">
        <v>5</v>
      </c>
      <c r="C119" s="80">
        <v>900</v>
      </c>
      <c r="D119" s="5">
        <f t="shared" si="30"/>
        <v>0</v>
      </c>
      <c r="E119" s="2">
        <f>E122+E150+E164+E192</f>
        <v>0</v>
      </c>
      <c r="F119" s="2">
        <f>F122+F150</f>
        <v>0</v>
      </c>
      <c r="G119" s="5">
        <f t="shared" si="31"/>
        <v>0</v>
      </c>
      <c r="H119" s="2">
        <f>H122+H150+H164+H192</f>
        <v>0</v>
      </c>
      <c r="I119" s="2">
        <f>I122+I150</f>
        <v>0</v>
      </c>
      <c r="J119" s="36"/>
      <c r="K119" s="67">
        <f>E31+E32+E33+E35+E41+E55+E56+E57+E63+E65+E66+E67+E71+E72+E73+E74+E75+E76+E79+E80+E81+E82+E85</f>
        <v>0</v>
      </c>
      <c r="L119" s="67">
        <f>K119+D119</f>
        <v>0</v>
      </c>
      <c r="M119" s="67">
        <f>L119-E25</f>
        <v>0</v>
      </c>
      <c r="N119" s="67">
        <f>H31+H32+H33+H35+H41+H55+H56+H57+H63+H65+H66+H67+H71+H72+H73+H74+H75+H76+H79+H80+H81+H82+H85</f>
        <v>0</v>
      </c>
      <c r="O119" s="67">
        <f>N119+G119</f>
        <v>0</v>
      </c>
      <c r="P119" s="67">
        <f>O119-H25</f>
        <v>0</v>
      </c>
    </row>
    <row r="120" spans="1:16" ht="18.75" x14ac:dyDescent="0.25">
      <c r="A120" s="78" t="s">
        <v>6</v>
      </c>
      <c r="B120" s="80"/>
      <c r="C120" s="80"/>
      <c r="D120" s="5"/>
      <c r="E120" s="2"/>
      <c r="F120" s="4"/>
      <c r="G120" s="5"/>
      <c r="H120" s="2"/>
      <c r="I120" s="4"/>
      <c r="J120" s="36"/>
      <c r="K120" s="36"/>
      <c r="L120" s="36"/>
    </row>
    <row r="121" spans="1:16" ht="17.45" customHeight="1" x14ac:dyDescent="0.25">
      <c r="A121" s="255" t="s">
        <v>199</v>
      </c>
      <c r="B121" s="256"/>
      <c r="C121" s="256"/>
      <c r="D121" s="256"/>
      <c r="E121" s="256"/>
      <c r="F121" s="256"/>
      <c r="G121" s="256"/>
      <c r="H121" s="256"/>
      <c r="I121" s="256"/>
      <c r="J121" s="71"/>
      <c r="K121" s="71"/>
      <c r="L121" s="71"/>
    </row>
    <row r="122" spans="1:16" ht="18.75" x14ac:dyDescent="0.25">
      <c r="A122" s="78" t="s">
        <v>8</v>
      </c>
      <c r="B122" s="80" t="s">
        <v>5</v>
      </c>
      <c r="C122" s="80">
        <v>200</v>
      </c>
      <c r="D122" s="5">
        <f t="shared" ref="D122:D154" si="32">E122+F122</f>
        <v>0</v>
      </c>
      <c r="E122" s="2">
        <f>E124+E127+E146</f>
        <v>0</v>
      </c>
      <c r="F122" s="2">
        <f>F124+F127+F146</f>
        <v>0</v>
      </c>
      <c r="G122" s="5">
        <f t="shared" ref="G122" si="33">H122+I122</f>
        <v>0</v>
      </c>
      <c r="H122" s="2">
        <f>H124+H127+H146</f>
        <v>0</v>
      </c>
      <c r="I122" s="2">
        <f>I124+I127+I146</f>
        <v>0</v>
      </c>
      <c r="J122" s="36"/>
      <c r="K122" s="36"/>
      <c r="L122" s="36"/>
    </row>
    <row r="123" spans="1:16" ht="18.75" x14ac:dyDescent="0.25">
      <c r="A123" s="78" t="s">
        <v>9</v>
      </c>
      <c r="B123" s="80"/>
      <c r="C123" s="80"/>
      <c r="D123" s="5"/>
      <c r="E123" s="2"/>
      <c r="F123" s="2"/>
      <c r="G123" s="5"/>
      <c r="H123" s="2"/>
      <c r="I123" s="2"/>
      <c r="J123" s="36"/>
      <c r="K123" s="36"/>
      <c r="L123" s="36"/>
    </row>
    <row r="124" spans="1:16" ht="75" x14ac:dyDescent="0.25">
      <c r="A124" s="78" t="s">
        <v>10</v>
      </c>
      <c r="B124" s="80" t="s">
        <v>5</v>
      </c>
      <c r="C124" s="80">
        <v>210</v>
      </c>
      <c r="D124" s="5">
        <f t="shared" si="32"/>
        <v>0</v>
      </c>
      <c r="E124" s="2">
        <f>E126</f>
        <v>0</v>
      </c>
      <c r="F124" s="2">
        <f>F126</f>
        <v>0</v>
      </c>
      <c r="G124" s="5">
        <f t="shared" ref="G124" si="34">H124+I124</f>
        <v>0</v>
      </c>
      <c r="H124" s="2">
        <f>H126</f>
        <v>0</v>
      </c>
      <c r="I124" s="2">
        <f>I126</f>
        <v>0</v>
      </c>
      <c r="J124" s="36"/>
      <c r="K124" s="36"/>
      <c r="L124" s="36"/>
    </row>
    <row r="125" spans="1:16" ht="18.75" x14ac:dyDescent="0.25">
      <c r="A125" s="78" t="s">
        <v>9</v>
      </c>
      <c r="B125" s="80"/>
      <c r="C125" s="80"/>
      <c r="D125" s="5"/>
      <c r="E125" s="2"/>
      <c r="F125" s="2"/>
      <c r="G125" s="5"/>
      <c r="H125" s="2"/>
      <c r="I125" s="2"/>
      <c r="J125" s="36"/>
      <c r="K125" s="36"/>
      <c r="L125" s="36"/>
    </row>
    <row r="126" spans="1:16" ht="93.75" x14ac:dyDescent="0.25">
      <c r="A126" s="78" t="s">
        <v>200</v>
      </c>
      <c r="B126" s="80">
        <v>244</v>
      </c>
      <c r="C126" s="80">
        <v>214</v>
      </c>
      <c r="D126" s="5">
        <f>E126+F126</f>
        <v>0</v>
      </c>
      <c r="E126" s="2"/>
      <c r="F126" s="2"/>
      <c r="G126" s="5">
        <f>H126+I126</f>
        <v>0</v>
      </c>
      <c r="H126" s="2"/>
      <c r="I126" s="2"/>
      <c r="J126" s="36"/>
      <c r="K126" s="36"/>
      <c r="L126" s="36"/>
    </row>
    <row r="127" spans="1:16" ht="37.5" x14ac:dyDescent="0.25">
      <c r="A127" s="78" t="s">
        <v>14</v>
      </c>
      <c r="B127" s="80" t="s">
        <v>5</v>
      </c>
      <c r="C127" s="80">
        <v>220</v>
      </c>
      <c r="D127" s="5">
        <f t="shared" si="32"/>
        <v>0</v>
      </c>
      <c r="E127" s="2">
        <f>E129+E130+E131+E138+E139+E142+E145</f>
        <v>0</v>
      </c>
      <c r="F127" s="2">
        <f>F129+F130+F131+F138+F139+F142+F145</f>
        <v>0</v>
      </c>
      <c r="G127" s="5">
        <f t="shared" ref="G127" si="35">H127+I127</f>
        <v>0</v>
      </c>
      <c r="H127" s="2">
        <f>H129+H130+H131+H138+H139+H142+H145</f>
        <v>0</v>
      </c>
      <c r="I127" s="2">
        <f>I129+I130+I131+I138+I139+I142+I145</f>
        <v>0</v>
      </c>
      <c r="J127" s="36"/>
      <c r="K127" s="36"/>
      <c r="L127" s="36"/>
    </row>
    <row r="128" spans="1:16" ht="18.75" x14ac:dyDescent="0.25">
      <c r="A128" s="78" t="s">
        <v>9</v>
      </c>
      <c r="B128" s="80"/>
      <c r="C128" s="80"/>
      <c r="D128" s="5"/>
      <c r="E128" s="2"/>
      <c r="F128" s="2"/>
      <c r="G128" s="5"/>
      <c r="H128" s="2"/>
      <c r="I128" s="2"/>
      <c r="J128" s="36"/>
      <c r="K128" s="36"/>
      <c r="L128" s="36"/>
    </row>
    <row r="129" spans="1:12" ht="18.75" x14ac:dyDescent="0.25">
      <c r="A129" s="78" t="s">
        <v>15</v>
      </c>
      <c r="B129" s="80">
        <v>244</v>
      </c>
      <c r="C129" s="80">
        <v>221</v>
      </c>
      <c r="D129" s="5">
        <f t="shared" si="32"/>
        <v>0</v>
      </c>
      <c r="E129" s="2"/>
      <c r="F129" s="2"/>
      <c r="G129" s="5">
        <f t="shared" ref="G129:G131" si="36">H129+I129</f>
        <v>0</v>
      </c>
      <c r="H129" s="2"/>
      <c r="I129" s="2"/>
      <c r="J129" s="36"/>
      <c r="K129" s="36"/>
      <c r="L129" s="36"/>
    </row>
    <row r="130" spans="1:12" ht="37.5" x14ac:dyDescent="0.25">
      <c r="A130" s="78" t="s">
        <v>16</v>
      </c>
      <c r="B130" s="80">
        <v>244</v>
      </c>
      <c r="C130" s="80">
        <v>222</v>
      </c>
      <c r="D130" s="5">
        <f t="shared" si="32"/>
        <v>0</v>
      </c>
      <c r="E130" s="2"/>
      <c r="F130" s="2"/>
      <c r="G130" s="5">
        <f t="shared" si="36"/>
        <v>0</v>
      </c>
      <c r="H130" s="2"/>
      <c r="I130" s="2"/>
      <c r="J130" s="36"/>
      <c r="K130" s="36"/>
      <c r="L130" s="36"/>
    </row>
    <row r="131" spans="1:12" ht="37.5" x14ac:dyDescent="0.25">
      <c r="A131" s="78" t="s">
        <v>17</v>
      </c>
      <c r="B131" s="80" t="s">
        <v>5</v>
      </c>
      <c r="C131" s="80">
        <v>223</v>
      </c>
      <c r="D131" s="5">
        <f t="shared" si="32"/>
        <v>0</v>
      </c>
      <c r="E131" s="2">
        <f t="shared" ref="E131:F131" si="37">E133+E134+E135+E136+E137</f>
        <v>0</v>
      </c>
      <c r="F131" s="2">
        <f t="shared" si="37"/>
        <v>0</v>
      </c>
      <c r="G131" s="5">
        <f t="shared" si="36"/>
        <v>0</v>
      </c>
      <c r="H131" s="2">
        <f t="shared" ref="H131:I131" si="38">H133+H134+H135+H136+H137</f>
        <v>0</v>
      </c>
      <c r="I131" s="2">
        <f t="shared" si="38"/>
        <v>0</v>
      </c>
      <c r="J131" s="36"/>
      <c r="K131" s="36"/>
      <c r="L131" s="36"/>
    </row>
    <row r="132" spans="1:12" ht="18.75" x14ac:dyDescent="0.25">
      <c r="A132" s="78" t="s">
        <v>6</v>
      </c>
      <c r="B132" s="80"/>
      <c r="C132" s="80"/>
      <c r="D132" s="5"/>
      <c r="E132" s="2"/>
      <c r="F132" s="2"/>
      <c r="G132" s="5"/>
      <c r="H132" s="2"/>
      <c r="I132" s="2"/>
      <c r="J132" s="36"/>
      <c r="K132" s="36"/>
      <c r="L132" s="36"/>
    </row>
    <row r="133" spans="1:12" ht="56.25" x14ac:dyDescent="0.25">
      <c r="A133" s="78" t="s">
        <v>18</v>
      </c>
      <c r="B133" s="80">
        <v>244</v>
      </c>
      <c r="C133" s="80">
        <v>223</v>
      </c>
      <c r="D133" s="5">
        <f t="shared" si="32"/>
        <v>0</v>
      </c>
      <c r="E133" s="2"/>
      <c r="F133" s="2"/>
      <c r="G133" s="5">
        <f t="shared" ref="G133:G138" si="39">H133+I133</f>
        <v>0</v>
      </c>
      <c r="H133" s="2"/>
      <c r="I133" s="2"/>
      <c r="J133" s="36"/>
      <c r="K133" s="36"/>
      <c r="L133" s="36"/>
    </row>
    <row r="134" spans="1:12" ht="37.5" x14ac:dyDescent="0.25">
      <c r="A134" s="78" t="s">
        <v>19</v>
      </c>
      <c r="B134" s="80">
        <v>244</v>
      </c>
      <c r="C134" s="80">
        <v>223</v>
      </c>
      <c r="D134" s="5">
        <f t="shared" si="32"/>
        <v>0</v>
      </c>
      <c r="E134" s="2"/>
      <c r="F134" s="2"/>
      <c r="G134" s="5">
        <f t="shared" si="39"/>
        <v>0</v>
      </c>
      <c r="H134" s="2"/>
      <c r="I134" s="2"/>
      <c r="J134" s="36"/>
      <c r="K134" s="36"/>
      <c r="L134" s="36"/>
    </row>
    <row r="135" spans="1:12" ht="75" x14ac:dyDescent="0.25">
      <c r="A135" s="78" t="s">
        <v>20</v>
      </c>
      <c r="B135" s="80">
        <v>244</v>
      </c>
      <c r="C135" s="80">
        <v>223</v>
      </c>
      <c r="D135" s="5">
        <f t="shared" si="32"/>
        <v>0</v>
      </c>
      <c r="E135" s="2"/>
      <c r="F135" s="2"/>
      <c r="G135" s="5">
        <f t="shared" si="39"/>
        <v>0</v>
      </c>
      <c r="H135" s="2"/>
      <c r="I135" s="2"/>
      <c r="J135" s="36"/>
      <c r="K135" s="36"/>
      <c r="L135" s="36"/>
    </row>
    <row r="136" spans="1:12" ht="75" x14ac:dyDescent="0.25">
      <c r="A136" s="78" t="s">
        <v>21</v>
      </c>
      <c r="B136" s="80">
        <v>244</v>
      </c>
      <c r="C136" s="80">
        <v>223</v>
      </c>
      <c r="D136" s="5">
        <f t="shared" si="32"/>
        <v>0</v>
      </c>
      <c r="E136" s="2"/>
      <c r="F136" s="2"/>
      <c r="G136" s="5">
        <f t="shared" si="39"/>
        <v>0</v>
      </c>
      <c r="H136" s="2"/>
      <c r="I136" s="2"/>
      <c r="J136" s="36"/>
      <c r="K136" s="36"/>
      <c r="L136" s="36"/>
    </row>
    <row r="137" spans="1:12" ht="56.25" x14ac:dyDescent="0.25">
      <c r="A137" s="78" t="s">
        <v>22</v>
      </c>
      <c r="B137" s="80">
        <v>244</v>
      </c>
      <c r="C137" s="80">
        <v>223</v>
      </c>
      <c r="D137" s="5">
        <f t="shared" si="32"/>
        <v>0</v>
      </c>
      <c r="E137" s="2"/>
      <c r="F137" s="2"/>
      <c r="G137" s="5">
        <f t="shared" si="39"/>
        <v>0</v>
      </c>
      <c r="H137" s="2"/>
      <c r="I137" s="2"/>
      <c r="J137" s="36"/>
      <c r="K137" s="36"/>
      <c r="L137" s="36"/>
    </row>
    <row r="138" spans="1:12" ht="168.75" x14ac:dyDescent="0.25">
      <c r="A138" s="78" t="s">
        <v>23</v>
      </c>
      <c r="B138" s="80">
        <v>244</v>
      </c>
      <c r="C138" s="80">
        <v>224</v>
      </c>
      <c r="D138" s="5">
        <f t="shared" si="32"/>
        <v>0</v>
      </c>
      <c r="E138" s="2"/>
      <c r="F138" s="2"/>
      <c r="G138" s="5">
        <f t="shared" si="39"/>
        <v>0</v>
      </c>
      <c r="H138" s="2"/>
      <c r="I138" s="2"/>
      <c r="J138" s="36"/>
      <c r="K138" s="36"/>
      <c r="L138" s="36"/>
    </row>
    <row r="139" spans="1:12" ht="56.25" x14ac:dyDescent="0.25">
      <c r="A139" s="78" t="s">
        <v>24</v>
      </c>
      <c r="B139" s="80" t="s">
        <v>5</v>
      </c>
      <c r="C139" s="80">
        <v>225</v>
      </c>
      <c r="D139" s="2">
        <f t="shared" ref="D139:G139" si="40">D140+D141</f>
        <v>0</v>
      </c>
      <c r="E139" s="2">
        <f>E140+E141</f>
        <v>0</v>
      </c>
      <c r="F139" s="2">
        <f t="shared" si="40"/>
        <v>0</v>
      </c>
      <c r="G139" s="2">
        <f t="shared" si="40"/>
        <v>0</v>
      </c>
      <c r="H139" s="2">
        <f>H140+H141</f>
        <v>0</v>
      </c>
      <c r="I139" s="2">
        <f t="shared" ref="I139" si="41">I140+I141</f>
        <v>0</v>
      </c>
      <c r="J139" s="36"/>
      <c r="K139" s="36"/>
      <c r="L139" s="36"/>
    </row>
    <row r="140" spans="1:12" ht="18.75" x14ac:dyDescent="0.25">
      <c r="A140" s="159" t="s">
        <v>6</v>
      </c>
      <c r="B140" s="80">
        <v>243</v>
      </c>
      <c r="C140" s="80">
        <v>225</v>
      </c>
      <c r="D140" s="5">
        <f t="shared" si="32"/>
        <v>0</v>
      </c>
      <c r="E140" s="2"/>
      <c r="F140" s="2"/>
      <c r="G140" s="5">
        <f t="shared" ref="G140:G150" si="42">H140+I140</f>
        <v>0</v>
      </c>
      <c r="H140" s="2"/>
      <c r="I140" s="2"/>
      <c r="J140" s="36"/>
      <c r="K140" s="36"/>
      <c r="L140" s="36"/>
    </row>
    <row r="141" spans="1:12" ht="18.75" x14ac:dyDescent="0.25">
      <c r="A141" s="159"/>
      <c r="B141" s="80">
        <v>244</v>
      </c>
      <c r="C141" s="80">
        <v>225</v>
      </c>
      <c r="D141" s="5">
        <f t="shared" si="32"/>
        <v>0</v>
      </c>
      <c r="E141" s="2"/>
      <c r="F141" s="2"/>
      <c r="G141" s="5">
        <f t="shared" si="42"/>
        <v>0</v>
      </c>
      <c r="H141" s="2"/>
      <c r="I141" s="2"/>
      <c r="J141" s="36"/>
      <c r="K141" s="36"/>
      <c r="L141" s="36"/>
    </row>
    <row r="142" spans="1:12" ht="37.5" x14ac:dyDescent="0.25">
      <c r="A142" s="78" t="s">
        <v>58</v>
      </c>
      <c r="B142" s="80" t="s">
        <v>5</v>
      </c>
      <c r="C142" s="80">
        <v>226</v>
      </c>
      <c r="D142" s="5">
        <f t="shared" si="32"/>
        <v>0</v>
      </c>
      <c r="E142" s="2">
        <f>E143+E144</f>
        <v>0</v>
      </c>
      <c r="F142" s="2">
        <f>F143+F144</f>
        <v>0</v>
      </c>
      <c r="G142" s="5">
        <f t="shared" si="42"/>
        <v>0</v>
      </c>
      <c r="H142" s="2">
        <f>H143+H144</f>
        <v>0</v>
      </c>
      <c r="I142" s="2">
        <f>I143+I144</f>
        <v>0</v>
      </c>
      <c r="J142" s="36"/>
      <c r="K142" s="36"/>
      <c r="L142" s="36"/>
    </row>
    <row r="143" spans="1:12" ht="18.75" x14ac:dyDescent="0.25">
      <c r="A143" s="159" t="s">
        <v>6</v>
      </c>
      <c r="B143" s="80">
        <v>243</v>
      </c>
      <c r="C143" s="80">
        <v>226</v>
      </c>
      <c r="D143" s="5">
        <f t="shared" si="32"/>
        <v>0</v>
      </c>
      <c r="E143" s="2"/>
      <c r="F143" s="2"/>
      <c r="G143" s="5">
        <f t="shared" si="42"/>
        <v>0</v>
      </c>
      <c r="H143" s="2"/>
      <c r="I143" s="2"/>
      <c r="J143" s="36"/>
      <c r="K143" s="36"/>
      <c r="L143" s="36"/>
    </row>
    <row r="144" spans="1:12" ht="18.75" x14ac:dyDescent="0.25">
      <c r="A144" s="159"/>
      <c r="B144" s="80">
        <v>244</v>
      </c>
      <c r="C144" s="80">
        <v>226</v>
      </c>
      <c r="D144" s="5">
        <f t="shared" si="32"/>
        <v>0</v>
      </c>
      <c r="E144" s="2"/>
      <c r="F144" s="2"/>
      <c r="G144" s="5">
        <f t="shared" si="42"/>
        <v>0</v>
      </c>
      <c r="H144" s="2"/>
      <c r="I144" s="2"/>
      <c r="J144" s="36"/>
      <c r="K144" s="36"/>
      <c r="L144" s="36"/>
    </row>
    <row r="145" spans="1:12" ht="18.75" x14ac:dyDescent="0.25">
      <c r="A145" s="78" t="s">
        <v>25</v>
      </c>
      <c r="B145" s="80">
        <v>244</v>
      </c>
      <c r="C145" s="80">
        <v>227</v>
      </c>
      <c r="D145" s="5">
        <f t="shared" si="32"/>
        <v>0</v>
      </c>
      <c r="E145" s="2"/>
      <c r="F145" s="2"/>
      <c r="G145" s="5">
        <f t="shared" si="42"/>
        <v>0</v>
      </c>
      <c r="H145" s="2"/>
      <c r="I145" s="2"/>
      <c r="J145" s="36"/>
      <c r="K145" s="36"/>
      <c r="L145" s="36"/>
    </row>
    <row r="146" spans="1:12" ht="18.75" x14ac:dyDescent="0.25">
      <c r="A146" s="78" t="s">
        <v>30</v>
      </c>
      <c r="B146" s="80" t="s">
        <v>5</v>
      </c>
      <c r="C146" s="80">
        <v>290</v>
      </c>
      <c r="D146" s="5">
        <f t="shared" si="32"/>
        <v>0</v>
      </c>
      <c r="E146" s="2">
        <f>E148+E149</f>
        <v>0</v>
      </c>
      <c r="F146" s="2">
        <f>F148+F149</f>
        <v>0</v>
      </c>
      <c r="G146" s="5">
        <f t="shared" si="42"/>
        <v>0</v>
      </c>
      <c r="H146" s="2">
        <f>H148+H149</f>
        <v>0</v>
      </c>
      <c r="I146" s="2">
        <f>I148+I149</f>
        <v>0</v>
      </c>
      <c r="J146" s="36"/>
      <c r="K146" s="36"/>
      <c r="L146" s="36"/>
    </row>
    <row r="147" spans="1:12" ht="18.75" x14ac:dyDescent="0.25">
      <c r="A147" s="78" t="s">
        <v>9</v>
      </c>
      <c r="B147" s="80"/>
      <c r="C147" s="80"/>
      <c r="D147" s="5">
        <f t="shared" si="32"/>
        <v>0</v>
      </c>
      <c r="E147" s="2"/>
      <c r="F147" s="2"/>
      <c r="G147" s="5">
        <f t="shared" si="42"/>
        <v>0</v>
      </c>
      <c r="H147" s="2"/>
      <c r="I147" s="2"/>
      <c r="J147" s="36"/>
      <c r="K147" s="36"/>
      <c r="L147" s="36"/>
    </row>
    <row r="148" spans="1:12" ht="56.25" x14ac:dyDescent="0.25">
      <c r="A148" s="78" t="s">
        <v>34</v>
      </c>
      <c r="B148" s="80">
        <v>244</v>
      </c>
      <c r="C148" s="80">
        <v>296</v>
      </c>
      <c r="D148" s="5">
        <f t="shared" si="32"/>
        <v>0</v>
      </c>
      <c r="E148" s="2"/>
      <c r="F148" s="2"/>
      <c r="G148" s="5">
        <f t="shared" si="42"/>
        <v>0</v>
      </c>
      <c r="H148" s="2"/>
      <c r="I148" s="2"/>
      <c r="J148" s="36"/>
      <c r="K148" s="36"/>
      <c r="L148" s="36"/>
    </row>
    <row r="149" spans="1:12" ht="56.25" x14ac:dyDescent="0.25">
      <c r="A149" s="78" t="s">
        <v>35</v>
      </c>
      <c r="B149" s="80">
        <v>244</v>
      </c>
      <c r="C149" s="80">
        <v>297</v>
      </c>
      <c r="D149" s="5">
        <f t="shared" si="32"/>
        <v>0</v>
      </c>
      <c r="E149" s="2"/>
      <c r="F149" s="2"/>
      <c r="G149" s="5">
        <f t="shared" si="42"/>
        <v>0</v>
      </c>
      <c r="H149" s="2"/>
      <c r="I149" s="2"/>
      <c r="J149" s="36"/>
      <c r="K149" s="36"/>
      <c r="L149" s="36"/>
    </row>
    <row r="150" spans="1:12" ht="56.25" x14ac:dyDescent="0.25">
      <c r="A150" s="78" t="s">
        <v>59</v>
      </c>
      <c r="B150" s="80" t="s">
        <v>5</v>
      </c>
      <c r="C150" s="80">
        <v>300</v>
      </c>
      <c r="D150" s="5">
        <f t="shared" si="32"/>
        <v>0</v>
      </c>
      <c r="E150" s="2">
        <f>E152+E154+E153</f>
        <v>0</v>
      </c>
      <c r="F150" s="2">
        <f>F152+F154+F153</f>
        <v>0</v>
      </c>
      <c r="G150" s="5">
        <f t="shared" si="42"/>
        <v>0</v>
      </c>
      <c r="H150" s="2">
        <f>H152+H154+H153</f>
        <v>0</v>
      </c>
      <c r="I150" s="2">
        <f>I152+I154+I153</f>
        <v>0</v>
      </c>
      <c r="J150" s="36"/>
      <c r="K150" s="36"/>
      <c r="L150" s="36"/>
    </row>
    <row r="151" spans="1:12" ht="18.75" x14ac:dyDescent="0.25">
      <c r="A151" s="78" t="s">
        <v>9</v>
      </c>
      <c r="B151" s="80"/>
      <c r="C151" s="80"/>
      <c r="D151" s="5"/>
      <c r="E151" s="2"/>
      <c r="F151" s="2"/>
      <c r="G151" s="5"/>
      <c r="H151" s="2"/>
      <c r="I151" s="2"/>
      <c r="J151" s="36"/>
      <c r="K151" s="36"/>
      <c r="L151" s="36"/>
    </row>
    <row r="152" spans="1:12" ht="56.25" x14ac:dyDescent="0.25">
      <c r="A152" s="78" t="s">
        <v>36</v>
      </c>
      <c r="B152" s="80">
        <v>244</v>
      </c>
      <c r="C152" s="80">
        <v>310</v>
      </c>
      <c r="D152" s="5">
        <f t="shared" si="32"/>
        <v>0</v>
      </c>
      <c r="E152" s="2"/>
      <c r="F152" s="2"/>
      <c r="G152" s="5">
        <f t="shared" ref="G152:G154" si="43">H152+I152</f>
        <v>0</v>
      </c>
      <c r="H152" s="2"/>
      <c r="I152" s="2"/>
      <c r="J152" s="36"/>
      <c r="K152" s="36"/>
      <c r="L152" s="36"/>
    </row>
    <row r="153" spans="1:12" ht="75" x14ac:dyDescent="0.25">
      <c r="A153" s="78" t="s">
        <v>68</v>
      </c>
      <c r="B153" s="80">
        <v>244</v>
      </c>
      <c r="C153" s="80">
        <v>320</v>
      </c>
      <c r="D153" s="5">
        <f t="shared" si="32"/>
        <v>0</v>
      </c>
      <c r="E153" s="2"/>
      <c r="F153" s="2"/>
      <c r="G153" s="5">
        <f t="shared" si="43"/>
        <v>0</v>
      </c>
      <c r="H153" s="2"/>
      <c r="I153" s="2"/>
      <c r="J153" s="36"/>
      <c r="K153" s="36"/>
      <c r="L153" s="36"/>
    </row>
    <row r="154" spans="1:12" ht="75" x14ac:dyDescent="0.25">
      <c r="A154" s="78" t="s">
        <v>60</v>
      </c>
      <c r="B154" s="80" t="s">
        <v>5</v>
      </c>
      <c r="C154" s="80">
        <v>340</v>
      </c>
      <c r="D154" s="5">
        <f t="shared" si="32"/>
        <v>0</v>
      </c>
      <c r="E154" s="2">
        <f>E156+E157+E158+E159+E160+E161+E162</f>
        <v>0</v>
      </c>
      <c r="F154" s="2">
        <f>F156+F157+F158+F159+F160+F161+F162</f>
        <v>0</v>
      </c>
      <c r="G154" s="5">
        <f t="shared" si="43"/>
        <v>0</v>
      </c>
      <c r="H154" s="2">
        <f>H156+H157+H158+H159+H160+H161+H162</f>
        <v>0</v>
      </c>
      <c r="I154" s="2">
        <f>I156+I157+I158+I159+I160+I161+I162</f>
        <v>0</v>
      </c>
      <c r="J154" s="36"/>
      <c r="K154" s="36"/>
      <c r="L154" s="36"/>
    </row>
    <row r="155" spans="1:12" ht="18.75" x14ac:dyDescent="0.25">
      <c r="A155" s="78" t="s">
        <v>6</v>
      </c>
      <c r="B155" s="80"/>
      <c r="C155" s="80"/>
      <c r="D155" s="5"/>
      <c r="E155" s="2"/>
      <c r="F155" s="2"/>
      <c r="G155" s="5"/>
      <c r="H155" s="2"/>
      <c r="I155" s="2"/>
      <c r="J155" s="36"/>
      <c r="K155" s="36"/>
      <c r="L155" s="36"/>
    </row>
    <row r="156" spans="1:12" ht="131.25" x14ac:dyDescent="0.25">
      <c r="A156" s="78" t="s">
        <v>37</v>
      </c>
      <c r="B156" s="80">
        <v>244</v>
      </c>
      <c r="C156" s="80">
        <v>341</v>
      </c>
      <c r="D156" s="5">
        <f t="shared" ref="D156:D162" si="44">E156+F156</f>
        <v>0</v>
      </c>
      <c r="E156" s="2"/>
      <c r="F156" s="2"/>
      <c r="G156" s="5">
        <f t="shared" ref="G156:G162" si="45">H156+I156</f>
        <v>0</v>
      </c>
      <c r="H156" s="2"/>
      <c r="I156" s="2"/>
      <c r="J156" s="36"/>
      <c r="K156" s="36"/>
      <c r="L156" s="36"/>
    </row>
    <row r="157" spans="1:12" ht="56.25" x14ac:dyDescent="0.25">
      <c r="A157" s="78" t="s">
        <v>38</v>
      </c>
      <c r="B157" s="80">
        <v>244</v>
      </c>
      <c r="C157" s="80">
        <v>342</v>
      </c>
      <c r="D157" s="5">
        <f t="shared" si="44"/>
        <v>0</v>
      </c>
      <c r="E157" s="2"/>
      <c r="F157" s="2"/>
      <c r="G157" s="5">
        <f t="shared" si="45"/>
        <v>0</v>
      </c>
      <c r="H157" s="2"/>
      <c r="I157" s="2"/>
      <c r="J157" s="36"/>
      <c r="K157" s="36"/>
      <c r="L157" s="36"/>
    </row>
    <row r="158" spans="1:12" ht="75" x14ac:dyDescent="0.25">
      <c r="A158" s="78" t="s">
        <v>39</v>
      </c>
      <c r="B158" s="80">
        <v>244</v>
      </c>
      <c r="C158" s="80">
        <v>343</v>
      </c>
      <c r="D158" s="5">
        <f t="shared" si="44"/>
        <v>0</v>
      </c>
      <c r="E158" s="2"/>
      <c r="F158" s="2"/>
      <c r="G158" s="5">
        <f t="shared" si="45"/>
        <v>0</v>
      </c>
      <c r="H158" s="2"/>
      <c r="I158" s="2"/>
      <c r="J158" s="36"/>
      <c r="K158" s="36"/>
      <c r="L158" s="36"/>
    </row>
    <row r="159" spans="1:12" ht="75" x14ac:dyDescent="0.25">
      <c r="A159" s="78" t="s">
        <v>40</v>
      </c>
      <c r="B159" s="80">
        <v>244</v>
      </c>
      <c r="C159" s="80">
        <v>344</v>
      </c>
      <c r="D159" s="5">
        <f t="shared" si="44"/>
        <v>0</v>
      </c>
      <c r="E159" s="2"/>
      <c r="F159" s="2"/>
      <c r="G159" s="5">
        <f t="shared" si="45"/>
        <v>0</v>
      </c>
      <c r="H159" s="2"/>
      <c r="I159" s="2"/>
      <c r="J159" s="36"/>
      <c r="K159" s="36"/>
      <c r="L159" s="36"/>
    </row>
    <row r="160" spans="1:12" ht="56.25" x14ac:dyDescent="0.25">
      <c r="A160" s="78" t="s">
        <v>41</v>
      </c>
      <c r="B160" s="80">
        <v>244</v>
      </c>
      <c r="C160" s="80">
        <v>345</v>
      </c>
      <c r="D160" s="5">
        <f t="shared" si="44"/>
        <v>0</v>
      </c>
      <c r="E160" s="2"/>
      <c r="F160" s="2"/>
      <c r="G160" s="5">
        <f t="shared" si="45"/>
        <v>0</v>
      </c>
      <c r="H160" s="2"/>
      <c r="I160" s="2"/>
      <c r="J160" s="36"/>
      <c r="K160" s="36"/>
      <c r="L160" s="36"/>
    </row>
    <row r="161" spans="1:12" ht="75" x14ac:dyDescent="0.25">
      <c r="A161" s="78" t="s">
        <v>42</v>
      </c>
      <c r="B161" s="80">
        <v>244</v>
      </c>
      <c r="C161" s="80">
        <v>346</v>
      </c>
      <c r="D161" s="5">
        <f t="shared" si="44"/>
        <v>0</v>
      </c>
      <c r="E161" s="2"/>
      <c r="F161" s="2"/>
      <c r="G161" s="5">
        <f t="shared" si="45"/>
        <v>0</v>
      </c>
      <c r="H161" s="2"/>
      <c r="I161" s="2"/>
      <c r="J161" s="36"/>
      <c r="K161" s="36"/>
      <c r="L161" s="36"/>
    </row>
    <row r="162" spans="1:12" ht="112.5" x14ac:dyDescent="0.25">
      <c r="A162" s="78" t="s">
        <v>43</v>
      </c>
      <c r="B162" s="80">
        <v>244</v>
      </c>
      <c r="C162" s="80">
        <v>349</v>
      </c>
      <c r="D162" s="5">
        <f t="shared" si="44"/>
        <v>0</v>
      </c>
      <c r="E162" s="2"/>
      <c r="F162" s="2"/>
      <c r="G162" s="5">
        <f t="shared" si="45"/>
        <v>0</v>
      </c>
      <c r="H162" s="2"/>
      <c r="I162" s="2"/>
      <c r="J162" s="36"/>
      <c r="K162" s="36"/>
      <c r="L162" s="36"/>
    </row>
    <row r="163" spans="1:12" ht="17.45" customHeight="1" x14ac:dyDescent="0.25">
      <c r="A163" s="255" t="s">
        <v>201</v>
      </c>
      <c r="B163" s="256"/>
      <c r="C163" s="256"/>
      <c r="D163" s="256"/>
      <c r="E163" s="256"/>
      <c r="F163" s="256"/>
      <c r="G163" s="256"/>
      <c r="H163" s="256"/>
      <c r="I163" s="256"/>
      <c r="J163" s="71"/>
      <c r="K163" s="71"/>
      <c r="L163" s="71"/>
    </row>
    <row r="164" spans="1:12" ht="18.75" x14ac:dyDescent="0.25">
      <c r="A164" s="78" t="s">
        <v>8</v>
      </c>
      <c r="B164" s="80" t="s">
        <v>5</v>
      </c>
      <c r="C164" s="80">
        <v>200</v>
      </c>
      <c r="D164" s="5">
        <f t="shared" ref="D164" si="46">E164+F164</f>
        <v>0</v>
      </c>
      <c r="E164" s="2">
        <f>E166+E169+E188</f>
        <v>0</v>
      </c>
      <c r="F164" s="2">
        <f>F166+F169+F188</f>
        <v>0</v>
      </c>
      <c r="G164" s="5">
        <f t="shared" ref="G164" si="47">H164+I164</f>
        <v>0</v>
      </c>
      <c r="H164" s="2">
        <f>H166+H169+H188</f>
        <v>0</v>
      </c>
      <c r="I164" s="2">
        <f>I166+I169+I188</f>
        <v>0</v>
      </c>
      <c r="J164" s="36"/>
      <c r="K164" s="36"/>
      <c r="L164" s="36"/>
    </row>
    <row r="165" spans="1:12" ht="18.75" x14ac:dyDescent="0.25">
      <c r="A165" s="78" t="s">
        <v>9</v>
      </c>
      <c r="B165" s="80"/>
      <c r="C165" s="80"/>
      <c r="D165" s="5"/>
      <c r="E165" s="2"/>
      <c r="F165" s="2"/>
      <c r="G165" s="5"/>
      <c r="H165" s="2"/>
      <c r="I165" s="2"/>
      <c r="J165" s="36"/>
      <c r="K165" s="36"/>
      <c r="L165" s="36"/>
    </row>
    <row r="166" spans="1:12" ht="75" x14ac:dyDescent="0.25">
      <c r="A166" s="78" t="s">
        <v>10</v>
      </c>
      <c r="B166" s="80" t="s">
        <v>5</v>
      </c>
      <c r="C166" s="80">
        <v>210</v>
      </c>
      <c r="D166" s="5">
        <f t="shared" ref="D166" si="48">E166+F166</f>
        <v>0</v>
      </c>
      <c r="E166" s="2">
        <f>E168</f>
        <v>0</v>
      </c>
      <c r="F166" s="2">
        <f>F168</f>
        <v>0</v>
      </c>
      <c r="G166" s="5">
        <f t="shared" ref="G166" si="49">H166+I166</f>
        <v>0</v>
      </c>
      <c r="H166" s="2">
        <f>H168</f>
        <v>0</v>
      </c>
      <c r="I166" s="2">
        <f>I168</f>
        <v>0</v>
      </c>
      <c r="J166" s="36"/>
      <c r="K166" s="36"/>
      <c r="L166" s="36"/>
    </row>
    <row r="167" spans="1:12" ht="18.75" x14ac:dyDescent="0.25">
      <c r="A167" s="78" t="s">
        <v>9</v>
      </c>
      <c r="B167" s="80"/>
      <c r="C167" s="80"/>
      <c r="D167" s="5"/>
      <c r="E167" s="2"/>
      <c r="F167" s="2"/>
      <c r="G167" s="5"/>
      <c r="H167" s="2"/>
      <c r="I167" s="2"/>
      <c r="J167" s="36"/>
      <c r="K167" s="36"/>
      <c r="L167" s="36"/>
    </row>
    <row r="168" spans="1:12" ht="93.75" x14ac:dyDescent="0.25">
      <c r="A168" s="78" t="s">
        <v>200</v>
      </c>
      <c r="B168" s="80">
        <v>244</v>
      </c>
      <c r="C168" s="80">
        <v>214</v>
      </c>
      <c r="D168" s="5">
        <f>E168+F168</f>
        <v>0</v>
      </c>
      <c r="E168" s="65">
        <f>E36-E126</f>
        <v>0</v>
      </c>
      <c r="F168" s="2"/>
      <c r="G168" s="5">
        <f>H168+I168</f>
        <v>0</v>
      </c>
      <c r="H168" s="65">
        <f>H36-H126</f>
        <v>0</v>
      </c>
      <c r="I168" s="2"/>
      <c r="J168" s="36"/>
      <c r="K168" s="36"/>
      <c r="L168" s="36"/>
    </row>
    <row r="169" spans="1:12" ht="37.5" x14ac:dyDescent="0.25">
      <c r="A169" s="78" t="s">
        <v>14</v>
      </c>
      <c r="B169" s="80" t="s">
        <v>5</v>
      </c>
      <c r="C169" s="80">
        <v>220</v>
      </c>
      <c r="D169" s="5">
        <f t="shared" ref="D169" si="50">E169+F169</f>
        <v>0</v>
      </c>
      <c r="E169" s="2">
        <f>E171+E172+E173+E180+E181+E184+E187</f>
        <v>0</v>
      </c>
      <c r="F169" s="2">
        <f>F171+F172+F173+F180+F181+F184+F187</f>
        <v>0</v>
      </c>
      <c r="G169" s="5">
        <f t="shared" ref="G169" si="51">H169+I169</f>
        <v>0</v>
      </c>
      <c r="H169" s="2">
        <f>H171+H172+H173+H180+H181+H184+H187</f>
        <v>0</v>
      </c>
      <c r="I169" s="2">
        <f>I171+I172+I173+I180+I181+I184+I187</f>
        <v>0</v>
      </c>
      <c r="J169" s="36"/>
      <c r="K169" s="36"/>
      <c r="L169" s="36"/>
    </row>
    <row r="170" spans="1:12" ht="18.75" x14ac:dyDescent="0.25">
      <c r="A170" s="78" t="s">
        <v>9</v>
      </c>
      <c r="B170" s="80"/>
      <c r="C170" s="80"/>
      <c r="D170" s="5"/>
      <c r="E170" s="2"/>
      <c r="F170" s="2"/>
      <c r="G170" s="5"/>
      <c r="H170" s="2"/>
      <c r="I170" s="2"/>
      <c r="J170" s="36"/>
      <c r="K170" s="36"/>
      <c r="L170" s="36"/>
    </row>
    <row r="171" spans="1:12" ht="18.75" x14ac:dyDescent="0.25">
      <c r="A171" s="78" t="s">
        <v>15</v>
      </c>
      <c r="B171" s="80">
        <v>244</v>
      </c>
      <c r="C171" s="80">
        <v>221</v>
      </c>
      <c r="D171" s="5">
        <f t="shared" ref="D171:D173" si="52">E171+F171</f>
        <v>0</v>
      </c>
      <c r="E171" s="2">
        <f>E39-E129</f>
        <v>0</v>
      </c>
      <c r="F171" s="2"/>
      <c r="G171" s="5">
        <f t="shared" ref="G171:G173" si="53">H171+I171</f>
        <v>0</v>
      </c>
      <c r="H171" s="2">
        <f>H39-H129</f>
        <v>0</v>
      </c>
      <c r="I171" s="2"/>
      <c r="J171" s="36"/>
      <c r="K171" s="36"/>
      <c r="L171" s="36"/>
    </row>
    <row r="172" spans="1:12" ht="37.5" x14ac:dyDescent="0.25">
      <c r="A172" s="78" t="s">
        <v>16</v>
      </c>
      <c r="B172" s="80">
        <v>244</v>
      </c>
      <c r="C172" s="80">
        <v>222</v>
      </c>
      <c r="D172" s="5">
        <f t="shared" si="52"/>
        <v>0</v>
      </c>
      <c r="E172" s="65">
        <f>E42-E130</f>
        <v>0</v>
      </c>
      <c r="F172" s="2"/>
      <c r="G172" s="5">
        <f t="shared" si="53"/>
        <v>0</v>
      </c>
      <c r="H172" s="65">
        <f>H42-H130</f>
        <v>0</v>
      </c>
      <c r="I172" s="2"/>
      <c r="J172" s="36"/>
      <c r="K172" s="36"/>
      <c r="L172" s="36"/>
    </row>
    <row r="173" spans="1:12" ht="37.5" x14ac:dyDescent="0.25">
      <c r="A173" s="78" t="s">
        <v>17</v>
      </c>
      <c r="B173" s="80" t="s">
        <v>5</v>
      </c>
      <c r="C173" s="80">
        <v>223</v>
      </c>
      <c r="D173" s="5">
        <f t="shared" si="52"/>
        <v>0</v>
      </c>
      <c r="E173" s="2">
        <f t="shared" ref="E173:F173" si="54">E175+E176+E177+E178+E179</f>
        <v>0</v>
      </c>
      <c r="F173" s="2">
        <f t="shared" si="54"/>
        <v>0</v>
      </c>
      <c r="G173" s="5">
        <f t="shared" si="53"/>
        <v>0</v>
      </c>
      <c r="H173" s="2">
        <f t="shared" ref="H173:I173" si="55">H175+H176+H177+H178+H179</f>
        <v>0</v>
      </c>
      <c r="I173" s="2">
        <f t="shared" si="55"/>
        <v>0</v>
      </c>
      <c r="J173" s="36"/>
      <c r="K173" s="36"/>
      <c r="L173" s="36"/>
    </row>
    <row r="174" spans="1:12" ht="18.75" x14ac:dyDescent="0.25">
      <c r="A174" s="78" t="s">
        <v>6</v>
      </c>
      <c r="B174" s="80"/>
      <c r="C174" s="80"/>
      <c r="D174" s="5"/>
      <c r="E174" s="2"/>
      <c r="F174" s="2"/>
      <c r="G174" s="5"/>
      <c r="H174" s="2"/>
      <c r="I174" s="2"/>
      <c r="J174" s="36"/>
      <c r="K174" s="36"/>
      <c r="L174" s="36"/>
    </row>
    <row r="175" spans="1:12" ht="56.25" x14ac:dyDescent="0.25">
      <c r="A175" s="78" t="s">
        <v>18</v>
      </c>
      <c r="B175" s="80">
        <v>244</v>
      </c>
      <c r="C175" s="80">
        <v>223</v>
      </c>
      <c r="D175" s="5">
        <f t="shared" ref="D175:D180" si="56">E175+F175</f>
        <v>0</v>
      </c>
      <c r="E175" s="2">
        <f t="shared" ref="E175:E180" si="57">E45-E133</f>
        <v>0</v>
      </c>
      <c r="F175" s="2"/>
      <c r="G175" s="5">
        <f t="shared" ref="G175:G180" si="58">H175+I175</f>
        <v>0</v>
      </c>
      <c r="H175" s="2">
        <f t="shared" ref="H175:H180" si="59">H45-H133</f>
        <v>0</v>
      </c>
      <c r="I175" s="2"/>
      <c r="J175" s="36"/>
      <c r="K175" s="36"/>
      <c r="L175" s="36"/>
    </row>
    <row r="176" spans="1:12" ht="37.5" x14ac:dyDescent="0.25">
      <c r="A176" s="78" t="s">
        <v>19</v>
      </c>
      <c r="B176" s="80">
        <v>244</v>
      </c>
      <c r="C176" s="80">
        <v>223</v>
      </c>
      <c r="D176" s="5">
        <f t="shared" si="56"/>
        <v>0</v>
      </c>
      <c r="E176" s="2">
        <f t="shared" si="57"/>
        <v>0</v>
      </c>
      <c r="F176" s="2"/>
      <c r="G176" s="5">
        <f t="shared" si="58"/>
        <v>0</v>
      </c>
      <c r="H176" s="2">
        <f t="shared" si="59"/>
        <v>0</v>
      </c>
      <c r="I176" s="2"/>
      <c r="J176" s="36"/>
      <c r="K176" s="36"/>
      <c r="L176" s="36"/>
    </row>
    <row r="177" spans="1:12" ht="75" x14ac:dyDescent="0.25">
      <c r="A177" s="78" t="s">
        <v>20</v>
      </c>
      <c r="B177" s="80">
        <v>244</v>
      </c>
      <c r="C177" s="80">
        <v>223</v>
      </c>
      <c r="D177" s="5">
        <f t="shared" si="56"/>
        <v>0</v>
      </c>
      <c r="E177" s="2">
        <f t="shared" si="57"/>
        <v>0</v>
      </c>
      <c r="F177" s="2"/>
      <c r="G177" s="5">
        <f t="shared" si="58"/>
        <v>0</v>
      </c>
      <c r="H177" s="2">
        <f t="shared" si="59"/>
        <v>0</v>
      </c>
      <c r="I177" s="2"/>
      <c r="J177" s="36"/>
      <c r="K177" s="36"/>
      <c r="L177" s="36"/>
    </row>
    <row r="178" spans="1:12" ht="75" x14ac:dyDescent="0.25">
      <c r="A178" s="78" t="s">
        <v>21</v>
      </c>
      <c r="B178" s="80">
        <v>244</v>
      </c>
      <c r="C178" s="80">
        <v>223</v>
      </c>
      <c r="D178" s="5">
        <f t="shared" si="56"/>
        <v>0</v>
      </c>
      <c r="E178" s="2">
        <f t="shared" si="57"/>
        <v>0</v>
      </c>
      <c r="F178" s="2"/>
      <c r="G178" s="5">
        <f t="shared" si="58"/>
        <v>0</v>
      </c>
      <c r="H178" s="2">
        <f t="shared" si="59"/>
        <v>0</v>
      </c>
      <c r="I178" s="2"/>
      <c r="J178" s="36"/>
      <c r="K178" s="36"/>
      <c r="L178" s="36"/>
    </row>
    <row r="179" spans="1:12" ht="56.25" x14ac:dyDescent="0.25">
      <c r="A179" s="78" t="s">
        <v>22</v>
      </c>
      <c r="B179" s="80">
        <v>244</v>
      </c>
      <c r="C179" s="80">
        <v>223</v>
      </c>
      <c r="D179" s="5">
        <f t="shared" si="56"/>
        <v>0</v>
      </c>
      <c r="E179" s="2">
        <f t="shared" si="57"/>
        <v>0</v>
      </c>
      <c r="F179" s="2"/>
      <c r="G179" s="5">
        <f t="shared" si="58"/>
        <v>0</v>
      </c>
      <c r="H179" s="2">
        <f t="shared" si="59"/>
        <v>0</v>
      </c>
      <c r="I179" s="2"/>
      <c r="J179" s="36"/>
      <c r="K179" s="36"/>
      <c r="L179" s="36"/>
    </row>
    <row r="180" spans="1:12" ht="168.75" x14ac:dyDescent="0.25">
      <c r="A180" s="78" t="s">
        <v>23</v>
      </c>
      <c r="B180" s="80">
        <v>244</v>
      </c>
      <c r="C180" s="80">
        <v>224</v>
      </c>
      <c r="D180" s="5">
        <f t="shared" si="56"/>
        <v>0</v>
      </c>
      <c r="E180" s="2">
        <f t="shared" si="57"/>
        <v>0</v>
      </c>
      <c r="F180" s="2"/>
      <c r="G180" s="5">
        <f t="shared" si="58"/>
        <v>0</v>
      </c>
      <c r="H180" s="2">
        <f t="shared" si="59"/>
        <v>0</v>
      </c>
      <c r="I180" s="2"/>
      <c r="J180" s="36"/>
      <c r="K180" s="36"/>
      <c r="L180" s="36"/>
    </row>
    <row r="181" spans="1:12" ht="56.25" x14ac:dyDescent="0.25">
      <c r="A181" s="78" t="s">
        <v>24</v>
      </c>
      <c r="B181" s="80" t="s">
        <v>5</v>
      </c>
      <c r="C181" s="80">
        <v>225</v>
      </c>
      <c r="D181" s="2">
        <f t="shared" ref="D181" si="60">D182+D183</f>
        <v>0</v>
      </c>
      <c r="E181" s="2">
        <f>E182+E183</f>
        <v>0</v>
      </c>
      <c r="F181" s="2">
        <f t="shared" ref="F181:G181" si="61">F182+F183</f>
        <v>0</v>
      </c>
      <c r="G181" s="2">
        <f t="shared" si="61"/>
        <v>0</v>
      </c>
      <c r="H181" s="2">
        <f>H182+H183</f>
        <v>0</v>
      </c>
      <c r="I181" s="2">
        <f t="shared" ref="I181" si="62">I182+I183</f>
        <v>0</v>
      </c>
      <c r="J181" s="36"/>
      <c r="K181" s="36"/>
      <c r="L181" s="36"/>
    </row>
    <row r="182" spans="1:12" ht="18.75" x14ac:dyDescent="0.25">
      <c r="A182" s="159" t="s">
        <v>6</v>
      </c>
      <c r="B182" s="80">
        <v>243</v>
      </c>
      <c r="C182" s="80">
        <v>225</v>
      </c>
      <c r="D182" s="5">
        <f t="shared" ref="D182:D192" si="63">E182+F182</f>
        <v>0</v>
      </c>
      <c r="E182" s="2">
        <f>E52-E140</f>
        <v>0</v>
      </c>
      <c r="F182" s="2"/>
      <c r="G182" s="5">
        <f t="shared" ref="G182:G192" si="64">H182+I182</f>
        <v>0</v>
      </c>
      <c r="H182" s="2">
        <f>H52-H140</f>
        <v>0</v>
      </c>
      <c r="I182" s="2"/>
      <c r="J182" s="36"/>
      <c r="K182" s="36"/>
      <c r="L182" s="36"/>
    </row>
    <row r="183" spans="1:12" ht="18.75" x14ac:dyDescent="0.25">
      <c r="A183" s="159"/>
      <c r="B183" s="80">
        <v>244</v>
      </c>
      <c r="C183" s="80">
        <v>225</v>
      </c>
      <c r="D183" s="5">
        <f t="shared" si="63"/>
        <v>0</v>
      </c>
      <c r="E183" s="2">
        <f>E53-E141</f>
        <v>0</v>
      </c>
      <c r="F183" s="2"/>
      <c r="G183" s="5">
        <f t="shared" si="64"/>
        <v>0</v>
      </c>
      <c r="H183" s="2">
        <f>H53-H141</f>
        <v>0</v>
      </c>
      <c r="I183" s="2"/>
      <c r="J183" s="36"/>
      <c r="K183" s="36"/>
      <c r="L183" s="36"/>
    </row>
    <row r="184" spans="1:12" ht="37.5" x14ac:dyDescent="0.25">
      <c r="A184" s="78" t="s">
        <v>58</v>
      </c>
      <c r="B184" s="80" t="s">
        <v>5</v>
      </c>
      <c r="C184" s="80">
        <v>226</v>
      </c>
      <c r="D184" s="5">
        <f t="shared" si="63"/>
        <v>0</v>
      </c>
      <c r="E184" s="2">
        <f>E185+E186</f>
        <v>0</v>
      </c>
      <c r="F184" s="2">
        <f>F185+F186</f>
        <v>0</v>
      </c>
      <c r="G184" s="5">
        <f t="shared" si="64"/>
        <v>0</v>
      </c>
      <c r="H184" s="2">
        <f>H185+H186</f>
        <v>0</v>
      </c>
      <c r="I184" s="2">
        <f>I185+I186</f>
        <v>0</v>
      </c>
      <c r="J184" s="36"/>
      <c r="K184" s="36"/>
      <c r="L184" s="36"/>
    </row>
    <row r="185" spans="1:12" ht="18.75" x14ac:dyDescent="0.25">
      <c r="A185" s="159" t="s">
        <v>6</v>
      </c>
      <c r="B185" s="80">
        <v>243</v>
      </c>
      <c r="C185" s="80">
        <v>226</v>
      </c>
      <c r="D185" s="5">
        <f t="shared" si="63"/>
        <v>0</v>
      </c>
      <c r="E185" s="2">
        <f>E58-E143</f>
        <v>0</v>
      </c>
      <c r="F185" s="2"/>
      <c r="G185" s="5">
        <f t="shared" si="64"/>
        <v>0</v>
      </c>
      <c r="H185" s="2">
        <f>H58-H143</f>
        <v>0</v>
      </c>
      <c r="I185" s="2"/>
      <c r="J185" s="36"/>
      <c r="K185" s="36"/>
      <c r="L185" s="36"/>
    </row>
    <row r="186" spans="1:12" ht="18.75" x14ac:dyDescent="0.25">
      <c r="A186" s="159"/>
      <c r="B186" s="80">
        <v>244</v>
      </c>
      <c r="C186" s="80">
        <v>226</v>
      </c>
      <c r="D186" s="5">
        <f t="shared" si="63"/>
        <v>0</v>
      </c>
      <c r="E186" s="2">
        <f>E59-E144</f>
        <v>0</v>
      </c>
      <c r="F186" s="2"/>
      <c r="G186" s="5">
        <f t="shared" si="64"/>
        <v>0</v>
      </c>
      <c r="H186" s="2">
        <f>H59-H144</f>
        <v>0</v>
      </c>
      <c r="I186" s="2"/>
      <c r="J186" s="36"/>
      <c r="K186" s="36"/>
      <c r="L186" s="36"/>
    </row>
    <row r="187" spans="1:12" ht="18.75" x14ac:dyDescent="0.25">
      <c r="A187" s="78" t="s">
        <v>25</v>
      </c>
      <c r="B187" s="80">
        <v>244</v>
      </c>
      <c r="C187" s="80">
        <v>227</v>
      </c>
      <c r="D187" s="5">
        <f t="shared" si="63"/>
        <v>0</v>
      </c>
      <c r="E187" s="2">
        <f>E60-E145</f>
        <v>0</v>
      </c>
      <c r="F187" s="2"/>
      <c r="G187" s="5">
        <f t="shared" si="64"/>
        <v>0</v>
      </c>
      <c r="H187" s="2">
        <f>H60-H145</f>
        <v>0</v>
      </c>
      <c r="I187" s="2"/>
      <c r="J187" s="36"/>
      <c r="K187" s="36"/>
      <c r="L187" s="36"/>
    </row>
    <row r="188" spans="1:12" ht="18.75" x14ac:dyDescent="0.25">
      <c r="A188" s="78" t="s">
        <v>30</v>
      </c>
      <c r="B188" s="80" t="s">
        <v>5</v>
      </c>
      <c r="C188" s="80">
        <v>290</v>
      </c>
      <c r="D188" s="5">
        <f t="shared" si="63"/>
        <v>0</v>
      </c>
      <c r="E188" s="2">
        <f>E190+E191</f>
        <v>0</v>
      </c>
      <c r="F188" s="2">
        <f>F190+F191</f>
        <v>0</v>
      </c>
      <c r="G188" s="5">
        <f t="shared" si="64"/>
        <v>0</v>
      </c>
      <c r="H188" s="2">
        <f>H190+H191</f>
        <v>0</v>
      </c>
      <c r="I188" s="2">
        <f>I190+I191</f>
        <v>0</v>
      </c>
      <c r="J188" s="36"/>
      <c r="K188" s="36"/>
      <c r="L188" s="36"/>
    </row>
    <row r="189" spans="1:12" ht="18.75" x14ac:dyDescent="0.25">
      <c r="A189" s="78" t="s">
        <v>9</v>
      </c>
      <c r="B189" s="80"/>
      <c r="C189" s="80"/>
      <c r="D189" s="5">
        <f t="shared" si="63"/>
        <v>0</v>
      </c>
      <c r="E189" s="2"/>
      <c r="F189" s="2"/>
      <c r="G189" s="5">
        <f t="shared" si="64"/>
        <v>0</v>
      </c>
      <c r="H189" s="2"/>
      <c r="I189" s="2"/>
      <c r="J189" s="36"/>
      <c r="K189" s="36"/>
      <c r="L189" s="36"/>
    </row>
    <row r="190" spans="1:12" ht="56.25" x14ac:dyDescent="0.25">
      <c r="A190" s="78" t="s">
        <v>34</v>
      </c>
      <c r="B190" s="80">
        <v>244</v>
      </c>
      <c r="C190" s="80">
        <v>296</v>
      </c>
      <c r="D190" s="5">
        <f t="shared" si="63"/>
        <v>0</v>
      </c>
      <c r="E190" s="2">
        <f>E78-E148</f>
        <v>0</v>
      </c>
      <c r="F190" s="2"/>
      <c r="G190" s="5">
        <f t="shared" si="64"/>
        <v>0</v>
      </c>
      <c r="H190" s="2">
        <f>H78-H148</f>
        <v>0</v>
      </c>
      <c r="I190" s="2"/>
      <c r="J190" s="36"/>
      <c r="K190" s="36"/>
      <c r="L190" s="36"/>
    </row>
    <row r="191" spans="1:12" ht="56.25" x14ac:dyDescent="0.25">
      <c r="A191" s="78" t="s">
        <v>35</v>
      </c>
      <c r="B191" s="80">
        <v>244</v>
      </c>
      <c r="C191" s="80">
        <v>297</v>
      </c>
      <c r="D191" s="5">
        <f t="shared" si="63"/>
        <v>0</v>
      </c>
      <c r="E191" s="2">
        <f>E84-E149</f>
        <v>0</v>
      </c>
      <c r="F191" s="2"/>
      <c r="G191" s="5">
        <f t="shared" si="64"/>
        <v>0</v>
      </c>
      <c r="H191" s="2">
        <f>H84-H149</f>
        <v>0</v>
      </c>
      <c r="I191" s="2"/>
      <c r="J191" s="36"/>
      <c r="K191" s="36"/>
      <c r="L191" s="36"/>
    </row>
    <row r="192" spans="1:12" ht="56.25" x14ac:dyDescent="0.25">
      <c r="A192" s="78" t="s">
        <v>59</v>
      </c>
      <c r="B192" s="80" t="s">
        <v>5</v>
      </c>
      <c r="C192" s="80">
        <v>300</v>
      </c>
      <c r="D192" s="5">
        <f t="shared" si="63"/>
        <v>0</v>
      </c>
      <c r="E192" s="2">
        <f>E194+E196+E195</f>
        <v>0</v>
      </c>
      <c r="F192" s="2">
        <f>F194+F196+F195</f>
        <v>0</v>
      </c>
      <c r="G192" s="5">
        <f t="shared" si="64"/>
        <v>0</v>
      </c>
      <c r="H192" s="2">
        <f>H194+H196+H195</f>
        <v>0</v>
      </c>
      <c r="I192" s="2">
        <f>I194+I196+I195</f>
        <v>0</v>
      </c>
      <c r="J192" s="36"/>
      <c r="K192" s="36"/>
      <c r="L192" s="36"/>
    </row>
    <row r="193" spans="1:12" ht="18.75" x14ac:dyDescent="0.25">
      <c r="A193" s="78" t="s">
        <v>9</v>
      </c>
      <c r="B193" s="80"/>
      <c r="C193" s="80"/>
      <c r="D193" s="5"/>
      <c r="E193" s="2"/>
      <c r="F193" s="2"/>
      <c r="G193" s="5"/>
      <c r="H193" s="2"/>
      <c r="I193" s="2"/>
      <c r="J193" s="36"/>
      <c r="K193" s="36"/>
      <c r="L193" s="36"/>
    </row>
    <row r="194" spans="1:12" ht="56.25" x14ac:dyDescent="0.25">
      <c r="A194" s="78" t="s">
        <v>36</v>
      </c>
      <c r="B194" s="80">
        <v>244</v>
      </c>
      <c r="C194" s="80">
        <v>310</v>
      </c>
      <c r="D194" s="5">
        <f t="shared" ref="D194:D196" si="65">E194+F194</f>
        <v>0</v>
      </c>
      <c r="E194" s="2">
        <f>E88-E152</f>
        <v>0</v>
      </c>
      <c r="F194" s="2"/>
      <c r="G194" s="5">
        <f t="shared" ref="G194:G196" si="66">H194+I194</f>
        <v>0</v>
      </c>
      <c r="H194" s="2">
        <f>H88-H152</f>
        <v>0</v>
      </c>
      <c r="I194" s="2"/>
      <c r="J194" s="36"/>
      <c r="K194" s="36"/>
      <c r="L194" s="36"/>
    </row>
    <row r="195" spans="1:12" ht="75" x14ac:dyDescent="0.25">
      <c r="A195" s="78" t="s">
        <v>68</v>
      </c>
      <c r="B195" s="80">
        <v>244</v>
      </c>
      <c r="C195" s="80">
        <v>320</v>
      </c>
      <c r="D195" s="5">
        <f t="shared" si="65"/>
        <v>0</v>
      </c>
      <c r="E195" s="2">
        <f>E89-E153</f>
        <v>0</v>
      </c>
      <c r="F195" s="2"/>
      <c r="G195" s="5">
        <f t="shared" si="66"/>
        <v>0</v>
      </c>
      <c r="H195" s="2">
        <f>H89-H153</f>
        <v>0</v>
      </c>
      <c r="I195" s="2"/>
      <c r="J195" s="36"/>
      <c r="K195" s="36"/>
      <c r="L195" s="36"/>
    </row>
    <row r="196" spans="1:12" ht="75" x14ac:dyDescent="0.25">
      <c r="A196" s="78" t="s">
        <v>60</v>
      </c>
      <c r="B196" s="80" t="s">
        <v>5</v>
      </c>
      <c r="C196" s="80">
        <v>340</v>
      </c>
      <c r="D196" s="5">
        <f t="shared" si="65"/>
        <v>0</v>
      </c>
      <c r="E196" s="2">
        <f>E198+E199+E200+E201+E202+E203+E204</f>
        <v>0</v>
      </c>
      <c r="F196" s="2">
        <f>F198+F199+F200+F201+F202+F203+F204</f>
        <v>0</v>
      </c>
      <c r="G196" s="5">
        <f t="shared" si="66"/>
        <v>0</v>
      </c>
      <c r="H196" s="2">
        <f>H198+H199+H200+H201+H202+H203+H204</f>
        <v>0</v>
      </c>
      <c r="I196" s="2">
        <f>I198+I199+I200+I201+I202+I203+I204</f>
        <v>0</v>
      </c>
      <c r="J196" s="36"/>
      <c r="K196" s="36"/>
      <c r="L196" s="36"/>
    </row>
    <row r="197" spans="1:12" ht="18.75" x14ac:dyDescent="0.25">
      <c r="A197" s="78" t="s">
        <v>6</v>
      </c>
      <c r="B197" s="80"/>
      <c r="C197" s="80"/>
      <c r="D197" s="5"/>
      <c r="E197" s="2"/>
      <c r="F197" s="2"/>
      <c r="G197" s="5"/>
      <c r="H197" s="2"/>
      <c r="I197" s="2"/>
      <c r="J197" s="36"/>
      <c r="K197" s="36"/>
      <c r="L197" s="36"/>
    </row>
    <row r="198" spans="1:12" ht="131.25" x14ac:dyDescent="0.25">
      <c r="A198" s="78" t="s">
        <v>37</v>
      </c>
      <c r="B198" s="80">
        <v>244</v>
      </c>
      <c r="C198" s="80">
        <v>341</v>
      </c>
      <c r="D198" s="5">
        <f t="shared" ref="D198:D204" si="67">E198+F198</f>
        <v>0</v>
      </c>
      <c r="E198" s="2">
        <f t="shared" ref="E198:E203" si="68">E92-E156</f>
        <v>0</v>
      </c>
      <c r="F198" s="2"/>
      <c r="G198" s="5">
        <f t="shared" ref="G198:G204" si="69">H198+I198</f>
        <v>0</v>
      </c>
      <c r="H198" s="2">
        <f t="shared" ref="H198:H203" si="70">H92-H156</f>
        <v>0</v>
      </c>
      <c r="I198" s="2"/>
      <c r="J198" s="36"/>
      <c r="K198" s="36"/>
      <c r="L198" s="36"/>
    </row>
    <row r="199" spans="1:12" ht="56.25" x14ac:dyDescent="0.25">
      <c r="A199" s="78" t="s">
        <v>38</v>
      </c>
      <c r="B199" s="80">
        <v>244</v>
      </c>
      <c r="C199" s="80">
        <v>342</v>
      </c>
      <c r="D199" s="5">
        <f t="shared" si="67"/>
        <v>0</v>
      </c>
      <c r="E199" s="2">
        <f t="shared" si="68"/>
        <v>0</v>
      </c>
      <c r="F199" s="2"/>
      <c r="G199" s="5">
        <f t="shared" si="69"/>
        <v>0</v>
      </c>
      <c r="H199" s="2">
        <f t="shared" si="70"/>
        <v>0</v>
      </c>
      <c r="I199" s="2"/>
      <c r="J199" s="36"/>
      <c r="K199" s="36"/>
      <c r="L199" s="36"/>
    </row>
    <row r="200" spans="1:12" ht="75" x14ac:dyDescent="0.25">
      <c r="A200" s="78" t="s">
        <v>39</v>
      </c>
      <c r="B200" s="80">
        <v>244</v>
      </c>
      <c r="C200" s="80">
        <v>343</v>
      </c>
      <c r="D200" s="5">
        <f t="shared" si="67"/>
        <v>0</v>
      </c>
      <c r="E200" s="2">
        <f t="shared" si="68"/>
        <v>0</v>
      </c>
      <c r="F200" s="2"/>
      <c r="G200" s="5">
        <f t="shared" si="69"/>
        <v>0</v>
      </c>
      <c r="H200" s="2">
        <f t="shared" si="70"/>
        <v>0</v>
      </c>
      <c r="I200" s="2"/>
      <c r="J200" s="36"/>
      <c r="K200" s="36"/>
      <c r="L200" s="36"/>
    </row>
    <row r="201" spans="1:12" ht="75" x14ac:dyDescent="0.25">
      <c r="A201" s="78" t="s">
        <v>40</v>
      </c>
      <c r="B201" s="80">
        <v>244</v>
      </c>
      <c r="C201" s="80">
        <v>344</v>
      </c>
      <c r="D201" s="5">
        <f t="shared" si="67"/>
        <v>0</v>
      </c>
      <c r="E201" s="2">
        <f t="shared" si="68"/>
        <v>0</v>
      </c>
      <c r="F201" s="2"/>
      <c r="G201" s="5">
        <f t="shared" si="69"/>
        <v>0</v>
      </c>
      <c r="H201" s="2">
        <f t="shared" si="70"/>
        <v>0</v>
      </c>
      <c r="I201" s="2"/>
      <c r="J201" s="36"/>
      <c r="K201" s="36"/>
      <c r="L201" s="36"/>
    </row>
    <row r="202" spans="1:12" ht="56.25" x14ac:dyDescent="0.25">
      <c r="A202" s="78" t="s">
        <v>41</v>
      </c>
      <c r="B202" s="80">
        <v>244</v>
      </c>
      <c r="C202" s="80">
        <v>345</v>
      </c>
      <c r="D202" s="5">
        <f t="shared" si="67"/>
        <v>0</v>
      </c>
      <c r="E202" s="2">
        <f t="shared" si="68"/>
        <v>0</v>
      </c>
      <c r="F202" s="2"/>
      <c r="G202" s="5">
        <f t="shared" si="69"/>
        <v>0</v>
      </c>
      <c r="H202" s="2">
        <f t="shared" si="70"/>
        <v>0</v>
      </c>
      <c r="I202" s="2"/>
      <c r="J202" s="36"/>
      <c r="K202" s="36"/>
      <c r="L202" s="36"/>
    </row>
    <row r="203" spans="1:12" ht="75" x14ac:dyDescent="0.25">
      <c r="A203" s="78" t="s">
        <v>42</v>
      </c>
      <c r="B203" s="80">
        <v>244</v>
      </c>
      <c r="C203" s="80">
        <v>346</v>
      </c>
      <c r="D203" s="5">
        <f t="shared" si="67"/>
        <v>0</v>
      </c>
      <c r="E203" s="2">
        <f t="shared" si="68"/>
        <v>0</v>
      </c>
      <c r="F203" s="2"/>
      <c r="G203" s="5">
        <f t="shared" si="69"/>
        <v>0</v>
      </c>
      <c r="H203" s="2">
        <f t="shared" si="70"/>
        <v>0</v>
      </c>
      <c r="I203" s="2"/>
      <c r="J203" s="36"/>
      <c r="K203" s="36"/>
      <c r="L203" s="36"/>
    </row>
    <row r="204" spans="1:12" ht="112.5" x14ac:dyDescent="0.25">
      <c r="A204" s="78" t="s">
        <v>43</v>
      </c>
      <c r="B204" s="80">
        <v>244</v>
      </c>
      <c r="C204" s="80">
        <v>349</v>
      </c>
      <c r="D204" s="5">
        <f t="shared" si="67"/>
        <v>0</v>
      </c>
      <c r="E204" s="2">
        <f t="shared" ref="E204" si="71">E99-E162</f>
        <v>0</v>
      </c>
      <c r="F204" s="2"/>
      <c r="G204" s="5">
        <f t="shared" si="69"/>
        <v>0</v>
      </c>
      <c r="H204" s="2">
        <f t="shared" ref="H204" si="72">H99-H162</f>
        <v>0</v>
      </c>
      <c r="I204" s="2"/>
      <c r="J204" s="36"/>
      <c r="K204" s="36"/>
      <c r="L204" s="36"/>
    </row>
  </sheetData>
  <mergeCells count="39">
    <mergeCell ref="K117:M117"/>
    <mergeCell ref="N117:P117"/>
    <mergeCell ref="A121:I121"/>
    <mergeCell ref="A163:I163"/>
    <mergeCell ref="A143:A144"/>
    <mergeCell ref="A182:A183"/>
    <mergeCell ref="A185:A186"/>
    <mergeCell ref="G5:G6"/>
    <mergeCell ref="H5:I5"/>
    <mergeCell ref="A117:I117"/>
    <mergeCell ref="B114:C114"/>
    <mergeCell ref="E114:F114"/>
    <mergeCell ref="A116:B116"/>
    <mergeCell ref="A140:A141"/>
    <mergeCell ref="B110:C110"/>
    <mergeCell ref="E110:F110"/>
    <mergeCell ref="B111:C111"/>
    <mergeCell ref="E111:F111"/>
    <mergeCell ref="B113:C113"/>
    <mergeCell ref="E113:F113"/>
    <mergeCell ref="A78:A82"/>
    <mergeCell ref="A84:A85"/>
    <mergeCell ref="B107:C107"/>
    <mergeCell ref="E107:F107"/>
    <mergeCell ref="B108:C108"/>
    <mergeCell ref="E108:F108"/>
    <mergeCell ref="E5:F5"/>
    <mergeCell ref="A1:I1"/>
    <mergeCell ref="A2:I2"/>
    <mergeCell ref="A71:A73"/>
    <mergeCell ref="A5:A6"/>
    <mergeCell ref="B5:B6"/>
    <mergeCell ref="C5:C6"/>
    <mergeCell ref="D5:D6"/>
    <mergeCell ref="A35:A36"/>
    <mergeCell ref="A41:A42"/>
    <mergeCell ref="A52:A53"/>
    <mergeCell ref="A55:A59"/>
    <mergeCell ref="A65:A66"/>
  </mergeCells>
  <pageMargins left="1.3779527559055118" right="0.39370078740157483" top="0.98425196850393704" bottom="0.78740157480314965" header="0.31496062992125984" footer="0.31496062992125984"/>
  <pageSetup paperSize="9"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9"/>
  <sheetViews>
    <sheetView zoomScaleNormal="100" workbookViewId="0">
      <selection activeCell="E69" sqref="E69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9" width="18.5703125" style="7" customWidth="1"/>
    <col min="10" max="16384" width="8.85546875" style="7"/>
  </cols>
  <sheetData>
    <row r="1" spans="1:9" ht="18.75" x14ac:dyDescent="0.25">
      <c r="A1" s="175" t="s">
        <v>267</v>
      </c>
      <c r="B1" s="175"/>
      <c r="C1" s="175"/>
      <c r="D1" s="175"/>
      <c r="E1" s="175"/>
      <c r="F1" s="175"/>
      <c r="G1" s="175"/>
      <c r="H1" s="175"/>
      <c r="I1" s="175"/>
    </row>
    <row r="2" spans="1:9" ht="18.75" x14ac:dyDescent="0.25">
      <c r="A2" s="175" t="s">
        <v>74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5">
      <c r="A3" s="30"/>
    </row>
    <row r="4" spans="1:9" ht="19.5" thickBot="1" x14ac:dyDescent="0.3">
      <c r="A4" s="6"/>
      <c r="F4" s="6"/>
      <c r="G4" s="6"/>
      <c r="I4" s="6" t="s">
        <v>51</v>
      </c>
    </row>
    <row r="5" spans="1:9" ht="30.6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73</v>
      </c>
      <c r="F5" s="169"/>
      <c r="G5" s="169" t="s">
        <v>1</v>
      </c>
      <c r="H5" s="169" t="s">
        <v>73</v>
      </c>
      <c r="I5" s="179"/>
    </row>
    <row r="6" spans="1:9" ht="15.75" x14ac:dyDescent="0.25">
      <c r="A6" s="260"/>
      <c r="B6" s="261"/>
      <c r="C6" s="262"/>
      <c r="D6" s="261"/>
      <c r="E6" s="261" t="s">
        <v>6</v>
      </c>
      <c r="F6" s="261"/>
      <c r="G6" s="261"/>
      <c r="H6" s="261" t="s">
        <v>6</v>
      </c>
      <c r="I6" s="263"/>
    </row>
    <row r="7" spans="1:9" ht="212.45" customHeight="1" thickBot="1" x14ac:dyDescent="0.3">
      <c r="A7" s="168"/>
      <c r="B7" s="170"/>
      <c r="C7" s="172"/>
      <c r="D7" s="170"/>
      <c r="E7" s="112" t="s">
        <v>197</v>
      </c>
      <c r="F7" s="112" t="s">
        <v>198</v>
      </c>
      <c r="G7" s="170"/>
      <c r="H7" s="112" t="s">
        <v>197</v>
      </c>
      <c r="I7" s="38" t="s">
        <v>198</v>
      </c>
    </row>
    <row r="8" spans="1:9" ht="19.5" thickBot="1" x14ac:dyDescent="0.3">
      <c r="A8" s="87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9">
        <v>9</v>
      </c>
    </row>
    <row r="9" spans="1:9" ht="18.75" x14ac:dyDescent="0.25">
      <c r="A9" s="90" t="s">
        <v>183</v>
      </c>
      <c r="B9" s="91" t="s">
        <v>5</v>
      </c>
      <c r="C9" s="91" t="s">
        <v>5</v>
      </c>
      <c r="D9" s="92">
        <f t="shared" ref="D9:D10" si="0">E9+F9</f>
        <v>0</v>
      </c>
      <c r="E9" s="93"/>
      <c r="F9" s="93"/>
      <c r="G9" s="92">
        <f t="shared" ref="G9:G10" si="1">H9+I9</f>
        <v>0</v>
      </c>
      <c r="H9" s="93"/>
      <c r="I9" s="94"/>
    </row>
    <row r="10" spans="1:9" ht="18.75" x14ac:dyDescent="0.25">
      <c r="A10" s="110" t="s">
        <v>7</v>
      </c>
      <c r="B10" s="114" t="s">
        <v>5</v>
      </c>
      <c r="C10" s="114">
        <v>900</v>
      </c>
      <c r="D10" s="5">
        <f t="shared" si="0"/>
        <v>0</v>
      </c>
      <c r="E10" s="2">
        <f>E13+E42</f>
        <v>0</v>
      </c>
      <c r="F10" s="2">
        <f>F13+F42</f>
        <v>0</v>
      </c>
      <c r="G10" s="5">
        <f t="shared" si="1"/>
        <v>0</v>
      </c>
      <c r="H10" s="2">
        <f>H13+H42</f>
        <v>0</v>
      </c>
      <c r="I10" s="4">
        <f>I13+I42</f>
        <v>0</v>
      </c>
    </row>
    <row r="11" spans="1:9" ht="18.75" x14ac:dyDescent="0.25">
      <c r="A11" s="110" t="s">
        <v>6</v>
      </c>
      <c r="B11" s="114"/>
      <c r="C11" s="114"/>
      <c r="D11" s="5"/>
      <c r="E11" s="2"/>
      <c r="F11" s="2"/>
      <c r="G11" s="5"/>
      <c r="H11" s="2"/>
      <c r="I11" s="4"/>
    </row>
    <row r="12" spans="1:9" ht="33.6" customHeight="1" x14ac:dyDescent="0.25">
      <c r="A12" s="257" t="s">
        <v>199</v>
      </c>
      <c r="B12" s="258"/>
      <c r="C12" s="258"/>
      <c r="D12" s="258"/>
      <c r="E12" s="258"/>
      <c r="F12" s="258"/>
      <c r="G12" s="258"/>
      <c r="H12" s="258"/>
      <c r="I12" s="259"/>
    </row>
    <row r="13" spans="1:9" ht="18.75" x14ac:dyDescent="0.25">
      <c r="A13" s="110" t="s">
        <v>8</v>
      </c>
      <c r="B13" s="114" t="s">
        <v>5</v>
      </c>
      <c r="C13" s="114">
        <v>200</v>
      </c>
      <c r="D13" s="5">
        <f t="shared" ref="D13:D46" si="2">E13+F13</f>
        <v>0</v>
      </c>
      <c r="E13" s="2">
        <f>E15+E18+E38</f>
        <v>0</v>
      </c>
      <c r="F13" s="2">
        <f>F15+F18+F38</f>
        <v>0</v>
      </c>
      <c r="G13" s="5">
        <f t="shared" ref="G13" si="3">H13+I13</f>
        <v>0</v>
      </c>
      <c r="H13" s="2">
        <f>H15+H18+H38</f>
        <v>0</v>
      </c>
      <c r="I13" s="4">
        <f>I15+I18+I38</f>
        <v>0</v>
      </c>
    </row>
    <row r="14" spans="1:9" ht="14.45" customHeight="1" x14ac:dyDescent="0.25">
      <c r="A14" s="110" t="s">
        <v>9</v>
      </c>
      <c r="B14" s="114"/>
      <c r="C14" s="114"/>
      <c r="D14" s="5"/>
      <c r="E14" s="2"/>
      <c r="F14" s="2"/>
      <c r="G14" s="5"/>
      <c r="H14" s="2"/>
      <c r="I14" s="4"/>
    </row>
    <row r="15" spans="1:9" ht="75" x14ac:dyDescent="0.25">
      <c r="A15" s="110" t="s">
        <v>10</v>
      </c>
      <c r="B15" s="114" t="s">
        <v>5</v>
      </c>
      <c r="C15" s="114">
        <v>210</v>
      </c>
      <c r="D15" s="5">
        <f t="shared" si="2"/>
        <v>0</v>
      </c>
      <c r="E15" s="2">
        <f>E17</f>
        <v>0</v>
      </c>
      <c r="F15" s="2">
        <f>F17</f>
        <v>0</v>
      </c>
      <c r="G15" s="5">
        <f t="shared" ref="G15" si="4">H15+I15</f>
        <v>0</v>
      </c>
      <c r="H15" s="2">
        <f>H17</f>
        <v>0</v>
      </c>
      <c r="I15" s="4">
        <f>I17</f>
        <v>0</v>
      </c>
    </row>
    <row r="16" spans="1:9" ht="18.75" x14ac:dyDescent="0.25">
      <c r="A16" s="110" t="s">
        <v>9</v>
      </c>
      <c r="B16" s="114"/>
      <c r="C16" s="114"/>
      <c r="D16" s="5"/>
      <c r="E16" s="2"/>
      <c r="F16" s="2"/>
      <c r="G16" s="5"/>
      <c r="H16" s="2"/>
      <c r="I16" s="4"/>
    </row>
    <row r="17" spans="1:9" ht="93.75" x14ac:dyDescent="0.25">
      <c r="A17" s="110" t="s">
        <v>200</v>
      </c>
      <c r="B17" s="114">
        <v>244</v>
      </c>
      <c r="C17" s="114">
        <v>214</v>
      </c>
      <c r="D17" s="5">
        <f>E17+F17</f>
        <v>0</v>
      </c>
      <c r="E17" s="2"/>
      <c r="F17" s="2"/>
      <c r="G17" s="5">
        <f>H17+I17</f>
        <v>0</v>
      </c>
      <c r="H17" s="2"/>
      <c r="I17" s="4"/>
    </row>
    <row r="18" spans="1:9" ht="37.5" x14ac:dyDescent="0.25">
      <c r="A18" s="110" t="s">
        <v>14</v>
      </c>
      <c r="B18" s="114" t="s">
        <v>5</v>
      </c>
      <c r="C18" s="114">
        <v>220</v>
      </c>
      <c r="D18" s="5">
        <f t="shared" si="2"/>
        <v>0</v>
      </c>
      <c r="E18" s="2">
        <f>E20+E21+E22+E29+E30+E33+E36</f>
        <v>0</v>
      </c>
      <c r="F18" s="2">
        <f>F20+F21+F22+F29+F30+F33+F36</f>
        <v>0</v>
      </c>
      <c r="G18" s="5">
        <f t="shared" ref="G18" si="5">H18+I18</f>
        <v>0</v>
      </c>
      <c r="H18" s="2">
        <f>H20+H21+H22+H29+H30+H33+H36</f>
        <v>0</v>
      </c>
      <c r="I18" s="4">
        <f>I20+I21+I22+I29+I30+I33+I36</f>
        <v>0</v>
      </c>
    </row>
    <row r="19" spans="1:9" ht="18.75" x14ac:dyDescent="0.25">
      <c r="A19" s="110" t="s">
        <v>9</v>
      </c>
      <c r="B19" s="114"/>
      <c r="C19" s="114"/>
      <c r="D19" s="5"/>
      <c r="E19" s="2"/>
      <c r="F19" s="2"/>
      <c r="G19" s="5"/>
      <c r="H19" s="2"/>
      <c r="I19" s="4"/>
    </row>
    <row r="20" spans="1:9" ht="18.75" x14ac:dyDescent="0.25">
      <c r="A20" s="110" t="s">
        <v>15</v>
      </c>
      <c r="B20" s="114">
        <v>244</v>
      </c>
      <c r="C20" s="114">
        <v>221</v>
      </c>
      <c r="D20" s="5">
        <f t="shared" si="2"/>
        <v>0</v>
      </c>
      <c r="E20" s="2"/>
      <c r="F20" s="2"/>
      <c r="G20" s="5">
        <f t="shared" ref="G20:G22" si="6">H20+I20</f>
        <v>0</v>
      </c>
      <c r="H20" s="2"/>
      <c r="I20" s="4"/>
    </row>
    <row r="21" spans="1:9" ht="37.5" x14ac:dyDescent="0.25">
      <c r="A21" s="110" t="s">
        <v>16</v>
      </c>
      <c r="B21" s="114">
        <v>244</v>
      </c>
      <c r="C21" s="114">
        <v>222</v>
      </c>
      <c r="D21" s="5">
        <f t="shared" si="2"/>
        <v>0</v>
      </c>
      <c r="E21" s="2"/>
      <c r="F21" s="2"/>
      <c r="G21" s="5">
        <f t="shared" si="6"/>
        <v>0</v>
      </c>
      <c r="H21" s="2"/>
      <c r="I21" s="4"/>
    </row>
    <row r="22" spans="1:9" ht="37.5" x14ac:dyDescent="0.25">
      <c r="A22" s="110" t="s">
        <v>17</v>
      </c>
      <c r="B22" s="114" t="s">
        <v>5</v>
      </c>
      <c r="C22" s="114">
        <v>223</v>
      </c>
      <c r="D22" s="5">
        <f t="shared" si="2"/>
        <v>0</v>
      </c>
      <c r="E22" s="2">
        <f t="shared" ref="E22:F22" si="7">E24+E25+E26+E27+E28</f>
        <v>0</v>
      </c>
      <c r="F22" s="2">
        <f t="shared" si="7"/>
        <v>0</v>
      </c>
      <c r="G22" s="5">
        <f t="shared" si="6"/>
        <v>0</v>
      </c>
      <c r="H22" s="2">
        <f t="shared" ref="H22:I22" si="8">H24+H25+H26+H27+H28</f>
        <v>0</v>
      </c>
      <c r="I22" s="4">
        <f t="shared" si="8"/>
        <v>0</v>
      </c>
    </row>
    <row r="23" spans="1:9" ht="18.75" x14ac:dyDescent="0.25">
      <c r="A23" s="110" t="s">
        <v>6</v>
      </c>
      <c r="B23" s="114"/>
      <c r="C23" s="114"/>
      <c r="D23" s="5"/>
      <c r="E23" s="2"/>
      <c r="F23" s="2"/>
      <c r="G23" s="5"/>
      <c r="H23" s="2"/>
      <c r="I23" s="4"/>
    </row>
    <row r="24" spans="1:9" ht="56.25" x14ac:dyDescent="0.25">
      <c r="A24" s="110" t="s">
        <v>18</v>
      </c>
      <c r="B24" s="114">
        <v>244</v>
      </c>
      <c r="C24" s="114">
        <v>223</v>
      </c>
      <c r="D24" s="5">
        <f t="shared" si="2"/>
        <v>0</v>
      </c>
      <c r="E24" s="2"/>
      <c r="F24" s="2"/>
      <c r="G24" s="5">
        <f t="shared" ref="G24:G29" si="9">H24+I24</f>
        <v>0</v>
      </c>
      <c r="H24" s="2"/>
      <c r="I24" s="4"/>
    </row>
    <row r="25" spans="1:9" ht="37.5" x14ac:dyDescent="0.25">
      <c r="A25" s="110" t="s">
        <v>19</v>
      </c>
      <c r="B25" s="114">
        <v>244</v>
      </c>
      <c r="C25" s="114">
        <v>223</v>
      </c>
      <c r="D25" s="5">
        <f t="shared" si="2"/>
        <v>0</v>
      </c>
      <c r="E25" s="2"/>
      <c r="F25" s="2"/>
      <c r="G25" s="5">
        <f t="shared" si="9"/>
        <v>0</v>
      </c>
      <c r="H25" s="2"/>
      <c r="I25" s="4"/>
    </row>
    <row r="26" spans="1:9" ht="65.45" customHeight="1" x14ac:dyDescent="0.25">
      <c r="A26" s="110" t="s">
        <v>20</v>
      </c>
      <c r="B26" s="114">
        <v>244</v>
      </c>
      <c r="C26" s="114">
        <v>223</v>
      </c>
      <c r="D26" s="5">
        <f t="shared" si="2"/>
        <v>0</v>
      </c>
      <c r="E26" s="2"/>
      <c r="F26" s="2"/>
      <c r="G26" s="5">
        <f t="shared" si="9"/>
        <v>0</v>
      </c>
      <c r="H26" s="2"/>
      <c r="I26" s="4"/>
    </row>
    <row r="27" spans="1:9" ht="75" x14ac:dyDescent="0.25">
      <c r="A27" s="110" t="s">
        <v>21</v>
      </c>
      <c r="B27" s="114">
        <v>244</v>
      </c>
      <c r="C27" s="114">
        <v>223</v>
      </c>
      <c r="D27" s="5">
        <f t="shared" si="2"/>
        <v>0</v>
      </c>
      <c r="E27" s="2"/>
      <c r="F27" s="2"/>
      <c r="G27" s="5">
        <f t="shared" si="9"/>
        <v>0</v>
      </c>
      <c r="H27" s="2"/>
      <c r="I27" s="4"/>
    </row>
    <row r="28" spans="1:9" ht="56.25" x14ac:dyDescent="0.25">
      <c r="A28" s="110" t="s">
        <v>22</v>
      </c>
      <c r="B28" s="114">
        <v>244</v>
      </c>
      <c r="C28" s="114">
        <v>223</v>
      </c>
      <c r="D28" s="5">
        <f t="shared" si="2"/>
        <v>0</v>
      </c>
      <c r="E28" s="2"/>
      <c r="F28" s="2"/>
      <c r="G28" s="5">
        <f t="shared" si="9"/>
        <v>0</v>
      </c>
      <c r="H28" s="2"/>
      <c r="I28" s="4"/>
    </row>
    <row r="29" spans="1:9" ht="168.75" x14ac:dyDescent="0.25">
      <c r="A29" s="110" t="s">
        <v>23</v>
      </c>
      <c r="B29" s="114">
        <v>244</v>
      </c>
      <c r="C29" s="114">
        <v>224</v>
      </c>
      <c r="D29" s="5">
        <f t="shared" si="2"/>
        <v>0</v>
      </c>
      <c r="E29" s="2"/>
      <c r="F29" s="2"/>
      <c r="G29" s="5">
        <f t="shared" si="9"/>
        <v>0</v>
      </c>
      <c r="H29" s="2"/>
      <c r="I29" s="4"/>
    </row>
    <row r="30" spans="1:9" ht="56.25" x14ac:dyDescent="0.25">
      <c r="A30" s="110" t="s">
        <v>24</v>
      </c>
      <c r="B30" s="114" t="s">
        <v>5</v>
      </c>
      <c r="C30" s="114">
        <v>225</v>
      </c>
      <c r="D30" s="2">
        <f t="shared" ref="D30:G30" si="10">D31+D32</f>
        <v>0</v>
      </c>
      <c r="E30" s="2">
        <f>E31+E32</f>
        <v>0</v>
      </c>
      <c r="F30" s="2">
        <f t="shared" si="10"/>
        <v>0</v>
      </c>
      <c r="G30" s="2">
        <f t="shared" si="10"/>
        <v>0</v>
      </c>
      <c r="H30" s="2">
        <f>H31+H32</f>
        <v>0</v>
      </c>
      <c r="I30" s="4">
        <f t="shared" ref="I30" si="11">I31+I32</f>
        <v>0</v>
      </c>
    </row>
    <row r="31" spans="1:9" ht="18.75" x14ac:dyDescent="0.25">
      <c r="A31" s="159" t="s">
        <v>6</v>
      </c>
      <c r="B31" s="114">
        <v>243</v>
      </c>
      <c r="C31" s="114">
        <v>225</v>
      </c>
      <c r="D31" s="5">
        <f t="shared" si="2"/>
        <v>0</v>
      </c>
      <c r="E31" s="2"/>
      <c r="F31" s="2"/>
      <c r="G31" s="5">
        <f t="shared" ref="G31:G42" si="12">H31+I31</f>
        <v>0</v>
      </c>
      <c r="H31" s="2"/>
      <c r="I31" s="4"/>
    </row>
    <row r="32" spans="1:9" ht="18.75" x14ac:dyDescent="0.25">
      <c r="A32" s="159"/>
      <c r="B32" s="114">
        <v>244</v>
      </c>
      <c r="C32" s="114">
        <v>225</v>
      </c>
      <c r="D32" s="5">
        <f t="shared" si="2"/>
        <v>0</v>
      </c>
      <c r="E32" s="2"/>
      <c r="F32" s="2"/>
      <c r="G32" s="5">
        <f t="shared" si="12"/>
        <v>0</v>
      </c>
      <c r="H32" s="2"/>
      <c r="I32" s="4"/>
    </row>
    <row r="33" spans="1:9" ht="37.5" x14ac:dyDescent="0.25">
      <c r="A33" s="110" t="s">
        <v>58</v>
      </c>
      <c r="B33" s="114" t="s">
        <v>5</v>
      </c>
      <c r="C33" s="114">
        <v>226</v>
      </c>
      <c r="D33" s="5">
        <f t="shared" si="2"/>
        <v>0</v>
      </c>
      <c r="E33" s="2">
        <f>E34+E35</f>
        <v>0</v>
      </c>
      <c r="F33" s="2">
        <f>F34+F35</f>
        <v>0</v>
      </c>
      <c r="G33" s="5">
        <f t="shared" si="12"/>
        <v>0</v>
      </c>
      <c r="H33" s="2">
        <f>H34+H35</f>
        <v>0</v>
      </c>
      <c r="I33" s="4">
        <f>I34+I35</f>
        <v>0</v>
      </c>
    </row>
    <row r="34" spans="1:9" ht="18.75" x14ac:dyDescent="0.25">
      <c r="A34" s="159" t="s">
        <v>6</v>
      </c>
      <c r="B34" s="114">
        <v>243</v>
      </c>
      <c r="C34" s="114">
        <v>226</v>
      </c>
      <c r="D34" s="5">
        <f t="shared" si="2"/>
        <v>0</v>
      </c>
      <c r="E34" s="2"/>
      <c r="F34" s="2"/>
      <c r="G34" s="5">
        <f t="shared" si="12"/>
        <v>0</v>
      </c>
      <c r="H34" s="2"/>
      <c r="I34" s="4"/>
    </row>
    <row r="35" spans="1:9" ht="18.75" x14ac:dyDescent="0.25">
      <c r="A35" s="159"/>
      <c r="B35" s="114">
        <v>244</v>
      </c>
      <c r="C35" s="114">
        <v>226</v>
      </c>
      <c r="D35" s="5">
        <f t="shared" si="2"/>
        <v>0</v>
      </c>
      <c r="E35" s="2"/>
      <c r="F35" s="2"/>
      <c r="G35" s="5">
        <f t="shared" si="12"/>
        <v>0</v>
      </c>
      <c r="H35" s="2"/>
      <c r="I35" s="4"/>
    </row>
    <row r="36" spans="1:9" ht="18.75" x14ac:dyDescent="0.25">
      <c r="A36" s="110" t="s">
        <v>25</v>
      </c>
      <c r="B36" s="114">
        <v>244</v>
      </c>
      <c r="C36" s="114">
        <v>227</v>
      </c>
      <c r="D36" s="5">
        <f t="shared" si="2"/>
        <v>0</v>
      </c>
      <c r="E36" s="2"/>
      <c r="F36" s="2"/>
      <c r="G36" s="5">
        <f t="shared" si="12"/>
        <v>0</v>
      </c>
      <c r="H36" s="2"/>
      <c r="I36" s="4"/>
    </row>
    <row r="37" spans="1:9" ht="56.25" customHeight="1" x14ac:dyDescent="0.25">
      <c r="A37" s="151" t="s">
        <v>355</v>
      </c>
      <c r="B37" s="152">
        <v>244</v>
      </c>
      <c r="C37" s="152">
        <v>228</v>
      </c>
      <c r="D37" s="5">
        <v>0</v>
      </c>
      <c r="E37" s="2"/>
      <c r="F37" s="2"/>
      <c r="G37" s="5">
        <v>0</v>
      </c>
      <c r="H37" s="2"/>
      <c r="I37" s="4"/>
    </row>
    <row r="38" spans="1:9" ht="18.75" x14ac:dyDescent="0.25">
      <c r="A38" s="110" t="s">
        <v>30</v>
      </c>
      <c r="B38" s="114" t="s">
        <v>5</v>
      </c>
      <c r="C38" s="114">
        <v>290</v>
      </c>
      <c r="D38" s="5">
        <f t="shared" si="2"/>
        <v>0</v>
      </c>
      <c r="E38" s="2">
        <f>E40+E41</f>
        <v>0</v>
      </c>
      <c r="F38" s="2">
        <f>F40+F41</f>
        <v>0</v>
      </c>
      <c r="G38" s="5">
        <f t="shared" si="12"/>
        <v>0</v>
      </c>
      <c r="H38" s="2">
        <f>H40+H41</f>
        <v>0</v>
      </c>
      <c r="I38" s="4">
        <f>I40+I41</f>
        <v>0</v>
      </c>
    </row>
    <row r="39" spans="1:9" ht="18.75" x14ac:dyDescent="0.25">
      <c r="A39" s="110" t="s">
        <v>9</v>
      </c>
      <c r="B39" s="114"/>
      <c r="C39" s="114"/>
      <c r="D39" s="5">
        <f t="shared" si="2"/>
        <v>0</v>
      </c>
      <c r="E39" s="2"/>
      <c r="F39" s="2"/>
      <c r="G39" s="5">
        <f t="shared" si="12"/>
        <v>0</v>
      </c>
      <c r="H39" s="2"/>
      <c r="I39" s="4"/>
    </row>
    <row r="40" spans="1:9" ht="56.25" x14ac:dyDescent="0.25">
      <c r="A40" s="110" t="s">
        <v>34</v>
      </c>
      <c r="B40" s="114">
        <v>244</v>
      </c>
      <c r="C40" s="114">
        <v>296</v>
      </c>
      <c r="D40" s="5">
        <f t="shared" si="2"/>
        <v>0</v>
      </c>
      <c r="E40" s="2"/>
      <c r="F40" s="2"/>
      <c r="G40" s="5">
        <f t="shared" si="12"/>
        <v>0</v>
      </c>
      <c r="H40" s="2"/>
      <c r="I40" s="4"/>
    </row>
    <row r="41" spans="1:9" ht="56.25" x14ac:dyDescent="0.25">
      <c r="A41" s="110" t="s">
        <v>35</v>
      </c>
      <c r="B41" s="114">
        <v>244</v>
      </c>
      <c r="C41" s="114">
        <v>297</v>
      </c>
      <c r="D41" s="5">
        <f t="shared" si="2"/>
        <v>0</v>
      </c>
      <c r="E41" s="2"/>
      <c r="F41" s="2"/>
      <c r="G41" s="5">
        <f t="shared" si="12"/>
        <v>0</v>
      </c>
      <c r="H41" s="2"/>
      <c r="I41" s="4"/>
    </row>
    <row r="42" spans="1:9" ht="56.25" x14ac:dyDescent="0.25">
      <c r="A42" s="110" t="s">
        <v>59</v>
      </c>
      <c r="B42" s="114" t="s">
        <v>5</v>
      </c>
      <c r="C42" s="114">
        <v>300</v>
      </c>
      <c r="D42" s="5">
        <f t="shared" si="2"/>
        <v>0</v>
      </c>
      <c r="E42" s="2">
        <f>E44+E46+E45</f>
        <v>0</v>
      </c>
      <c r="F42" s="2">
        <f>F44+F46+F45</f>
        <v>0</v>
      </c>
      <c r="G42" s="5">
        <f t="shared" si="12"/>
        <v>0</v>
      </c>
      <c r="H42" s="2">
        <f>H44+H46+H45</f>
        <v>0</v>
      </c>
      <c r="I42" s="4">
        <f>I44+I46+I45</f>
        <v>0</v>
      </c>
    </row>
    <row r="43" spans="1:9" ht="18.75" x14ac:dyDescent="0.25">
      <c r="A43" s="110" t="s">
        <v>9</v>
      </c>
      <c r="B43" s="114"/>
      <c r="C43" s="114"/>
      <c r="D43" s="5"/>
      <c r="E43" s="2"/>
      <c r="F43" s="2"/>
      <c r="G43" s="5"/>
      <c r="H43" s="2"/>
      <c r="I43" s="4"/>
    </row>
    <row r="44" spans="1:9" ht="14.45" customHeight="1" x14ac:dyDescent="0.25">
      <c r="A44" s="110" t="s">
        <v>36</v>
      </c>
      <c r="B44" s="114">
        <v>244</v>
      </c>
      <c r="C44" s="114">
        <v>310</v>
      </c>
      <c r="D44" s="5">
        <f t="shared" si="2"/>
        <v>0</v>
      </c>
      <c r="E44" s="2"/>
      <c r="F44" s="2"/>
      <c r="G44" s="5">
        <f t="shared" ref="G44:G46" si="13">H44+I44</f>
        <v>0</v>
      </c>
      <c r="H44" s="2"/>
      <c r="I44" s="4"/>
    </row>
    <row r="45" spans="1:9" ht="75" x14ac:dyDescent="0.25">
      <c r="A45" s="110" t="s">
        <v>68</v>
      </c>
      <c r="B45" s="114">
        <v>244</v>
      </c>
      <c r="C45" s="114">
        <v>320</v>
      </c>
      <c r="D45" s="5">
        <f t="shared" si="2"/>
        <v>0</v>
      </c>
      <c r="E45" s="2"/>
      <c r="F45" s="2"/>
      <c r="G45" s="5">
        <f t="shared" si="13"/>
        <v>0</v>
      </c>
      <c r="H45" s="2"/>
      <c r="I45" s="4"/>
    </row>
    <row r="46" spans="1:9" ht="75" x14ac:dyDescent="0.25">
      <c r="A46" s="110" t="s">
        <v>60</v>
      </c>
      <c r="B46" s="114" t="s">
        <v>5</v>
      </c>
      <c r="C46" s="114">
        <v>340</v>
      </c>
      <c r="D46" s="5">
        <f t="shared" si="2"/>
        <v>0</v>
      </c>
      <c r="E46" s="2">
        <f>E48+E49+E50+E51+E52+E53+E55</f>
        <v>0</v>
      </c>
      <c r="F46" s="2">
        <f>F48+F49+F50+F51+F52+F53+F55</f>
        <v>0</v>
      </c>
      <c r="G46" s="5">
        <f t="shared" si="13"/>
        <v>0</v>
      </c>
      <c r="H46" s="2">
        <f>H48+H49+H50+H51+H52+H53+H55</f>
        <v>0</v>
      </c>
      <c r="I46" s="4">
        <f>I48+I49+I50+I51+I52+I53+I55</f>
        <v>0</v>
      </c>
    </row>
    <row r="47" spans="1:9" ht="18.75" x14ac:dyDescent="0.25">
      <c r="A47" s="110" t="s">
        <v>6</v>
      </c>
      <c r="B47" s="114"/>
      <c r="C47" s="114"/>
      <c r="D47" s="5"/>
      <c r="E47" s="2"/>
      <c r="F47" s="2"/>
      <c r="G47" s="5"/>
      <c r="H47" s="2"/>
      <c r="I47" s="4"/>
    </row>
    <row r="48" spans="1:9" ht="131.25" x14ac:dyDescent="0.25">
      <c r="A48" s="110" t="s">
        <v>37</v>
      </c>
      <c r="B48" s="114">
        <v>244</v>
      </c>
      <c r="C48" s="114">
        <v>341</v>
      </c>
      <c r="D48" s="5">
        <f t="shared" ref="D48:D55" si="14">E48+F48</f>
        <v>0</v>
      </c>
      <c r="E48" s="2"/>
      <c r="F48" s="2"/>
      <c r="G48" s="5">
        <f t="shared" ref="G48:G55" si="15">H48+I48</f>
        <v>0</v>
      </c>
      <c r="H48" s="2"/>
      <c r="I48" s="4"/>
    </row>
    <row r="49" spans="1:9" ht="56.25" x14ac:dyDescent="0.25">
      <c r="A49" s="110" t="s">
        <v>38</v>
      </c>
      <c r="B49" s="114">
        <v>244</v>
      </c>
      <c r="C49" s="114">
        <v>342</v>
      </c>
      <c r="D49" s="5">
        <f t="shared" si="14"/>
        <v>0</v>
      </c>
      <c r="E49" s="2"/>
      <c r="F49" s="2"/>
      <c r="G49" s="5">
        <f t="shared" si="15"/>
        <v>0</v>
      </c>
      <c r="H49" s="2"/>
      <c r="I49" s="4"/>
    </row>
    <row r="50" spans="1:9" ht="75" x14ac:dyDescent="0.25">
      <c r="A50" s="110" t="s">
        <v>39</v>
      </c>
      <c r="B50" s="114">
        <v>244</v>
      </c>
      <c r="C50" s="114">
        <v>343</v>
      </c>
      <c r="D50" s="5">
        <f t="shared" si="14"/>
        <v>0</v>
      </c>
      <c r="E50" s="2"/>
      <c r="F50" s="2"/>
      <c r="G50" s="5">
        <f t="shared" si="15"/>
        <v>0</v>
      </c>
      <c r="H50" s="2"/>
      <c r="I50" s="4"/>
    </row>
    <row r="51" spans="1:9" ht="75" x14ac:dyDescent="0.25">
      <c r="A51" s="110" t="s">
        <v>40</v>
      </c>
      <c r="B51" s="114">
        <v>244</v>
      </c>
      <c r="C51" s="114">
        <v>344</v>
      </c>
      <c r="D51" s="5">
        <f t="shared" si="14"/>
        <v>0</v>
      </c>
      <c r="E51" s="2"/>
      <c r="F51" s="2"/>
      <c r="G51" s="5">
        <f t="shared" si="15"/>
        <v>0</v>
      </c>
      <c r="H51" s="2"/>
      <c r="I51" s="4"/>
    </row>
    <row r="52" spans="1:9" ht="56.25" x14ac:dyDescent="0.25">
      <c r="A52" s="110" t="s">
        <v>41</v>
      </c>
      <c r="B52" s="114">
        <v>244</v>
      </c>
      <c r="C52" s="114">
        <v>345</v>
      </c>
      <c r="D52" s="5">
        <f t="shared" si="14"/>
        <v>0</v>
      </c>
      <c r="E52" s="2"/>
      <c r="F52" s="2"/>
      <c r="G52" s="5">
        <f t="shared" si="15"/>
        <v>0</v>
      </c>
      <c r="H52" s="2"/>
      <c r="I52" s="4"/>
    </row>
    <row r="53" spans="1:9" ht="75" x14ac:dyDescent="0.25">
      <c r="A53" s="110" t="s">
        <v>42</v>
      </c>
      <c r="B53" s="114">
        <v>244</v>
      </c>
      <c r="C53" s="114">
        <v>346</v>
      </c>
      <c r="D53" s="5">
        <f t="shared" si="14"/>
        <v>0</v>
      </c>
      <c r="E53" s="2"/>
      <c r="F53" s="2"/>
      <c r="G53" s="5">
        <f t="shared" si="15"/>
        <v>0</v>
      </c>
      <c r="H53" s="2"/>
      <c r="I53" s="4"/>
    </row>
    <row r="54" spans="1:9" ht="113.25" customHeight="1" x14ac:dyDescent="0.25">
      <c r="A54" s="151" t="s">
        <v>356</v>
      </c>
      <c r="B54" s="152">
        <v>244</v>
      </c>
      <c r="C54" s="152">
        <v>347</v>
      </c>
      <c r="D54" s="5">
        <v>0</v>
      </c>
      <c r="E54" s="2"/>
      <c r="F54" s="2"/>
      <c r="G54" s="5">
        <v>0</v>
      </c>
      <c r="H54" s="2"/>
      <c r="I54" s="4"/>
    </row>
    <row r="55" spans="1:9" ht="112.5" x14ac:dyDescent="0.25">
      <c r="A55" s="110" t="s">
        <v>43</v>
      </c>
      <c r="B55" s="114">
        <v>244</v>
      </c>
      <c r="C55" s="114">
        <v>349</v>
      </c>
      <c r="D55" s="5">
        <f t="shared" si="14"/>
        <v>0</v>
      </c>
      <c r="E55" s="2"/>
      <c r="F55" s="2"/>
      <c r="G55" s="5">
        <f t="shared" si="15"/>
        <v>0</v>
      </c>
      <c r="H55" s="2"/>
      <c r="I55" s="4"/>
    </row>
    <row r="56" spans="1:9" ht="32.450000000000003" customHeight="1" x14ac:dyDescent="0.25">
      <c r="A56" s="257" t="s">
        <v>201</v>
      </c>
      <c r="B56" s="258"/>
      <c r="C56" s="258"/>
      <c r="D56" s="258"/>
      <c r="E56" s="258"/>
      <c r="F56" s="258"/>
      <c r="G56" s="258"/>
      <c r="H56" s="258"/>
      <c r="I56" s="259"/>
    </row>
    <row r="57" spans="1:9" ht="18.75" x14ac:dyDescent="0.25">
      <c r="A57" s="110" t="s">
        <v>8</v>
      </c>
      <c r="B57" s="114" t="s">
        <v>5</v>
      </c>
      <c r="C57" s="114">
        <v>200</v>
      </c>
      <c r="D57" s="5">
        <f t="shared" ref="D57" si="16">E57+F57</f>
        <v>0</v>
      </c>
      <c r="E57" s="2">
        <f>E59+E62+E82</f>
        <v>0</v>
      </c>
      <c r="F57" s="2">
        <f>F59+F62+F82</f>
        <v>0</v>
      </c>
      <c r="G57" s="5">
        <f t="shared" ref="G57" si="17">H57+I57</f>
        <v>0</v>
      </c>
      <c r="H57" s="2">
        <f>H59+H62+H82</f>
        <v>0</v>
      </c>
      <c r="I57" s="4">
        <f>I59+I62+I82</f>
        <v>0</v>
      </c>
    </row>
    <row r="58" spans="1:9" ht="18.75" x14ac:dyDescent="0.25">
      <c r="A58" s="110" t="s">
        <v>9</v>
      </c>
      <c r="B58" s="114"/>
      <c r="C58" s="114"/>
      <c r="D58" s="5"/>
      <c r="E58" s="2"/>
      <c r="F58" s="2"/>
      <c r="G58" s="5"/>
      <c r="H58" s="2"/>
      <c r="I58" s="4"/>
    </row>
    <row r="59" spans="1:9" ht="75" x14ac:dyDescent="0.25">
      <c r="A59" s="110" t="s">
        <v>10</v>
      </c>
      <c r="B59" s="114" t="s">
        <v>5</v>
      </c>
      <c r="C59" s="114">
        <v>210</v>
      </c>
      <c r="D59" s="5">
        <f t="shared" ref="D59" si="18">E59+F59</f>
        <v>0</v>
      </c>
      <c r="E59" s="2">
        <f>E61</f>
        <v>0</v>
      </c>
      <c r="F59" s="2">
        <f>F61</f>
        <v>0</v>
      </c>
      <c r="G59" s="5">
        <f t="shared" ref="G59" si="19">H59+I59</f>
        <v>0</v>
      </c>
      <c r="H59" s="2">
        <f>H61</f>
        <v>0</v>
      </c>
      <c r="I59" s="4">
        <f>I61</f>
        <v>0</v>
      </c>
    </row>
    <row r="60" spans="1:9" ht="18.75" x14ac:dyDescent="0.25">
      <c r="A60" s="110" t="s">
        <v>9</v>
      </c>
      <c r="B60" s="114"/>
      <c r="C60" s="114"/>
      <c r="D60" s="5"/>
      <c r="E60" s="2"/>
      <c r="F60" s="2"/>
      <c r="G60" s="5"/>
      <c r="H60" s="2"/>
      <c r="I60" s="4"/>
    </row>
    <row r="61" spans="1:9" ht="93.75" x14ac:dyDescent="0.25">
      <c r="A61" s="110" t="s">
        <v>200</v>
      </c>
      <c r="B61" s="114">
        <v>244</v>
      </c>
      <c r="C61" s="114">
        <v>214</v>
      </c>
      <c r="D61" s="5">
        <f>E61+F61</f>
        <v>0</v>
      </c>
      <c r="E61" s="2"/>
      <c r="F61" s="2"/>
      <c r="G61" s="5">
        <f>H61+I61</f>
        <v>0</v>
      </c>
      <c r="H61" s="2"/>
      <c r="I61" s="4"/>
    </row>
    <row r="62" spans="1:9" ht="37.5" x14ac:dyDescent="0.25">
      <c r="A62" s="110" t="s">
        <v>14</v>
      </c>
      <c r="B62" s="114" t="s">
        <v>5</v>
      </c>
      <c r="C62" s="114">
        <v>220</v>
      </c>
      <c r="D62" s="5">
        <f t="shared" ref="D62" si="20">E62+F62</f>
        <v>0</v>
      </c>
      <c r="E62" s="2">
        <f>E64+E65+E66+E73+E74+E77+E80</f>
        <v>0</v>
      </c>
      <c r="F62" s="2">
        <f>F64+F65+F66+F73+F74+F77+F80</f>
        <v>0</v>
      </c>
      <c r="G62" s="5">
        <f t="shared" ref="G62" si="21">H62+I62</f>
        <v>0</v>
      </c>
      <c r="H62" s="2">
        <f>H64+H65+H66+H73+H74+H77+H80</f>
        <v>0</v>
      </c>
      <c r="I62" s="4">
        <f>I64+I65+I66+I73+I74+I77+I80</f>
        <v>0</v>
      </c>
    </row>
    <row r="63" spans="1:9" ht="18.75" x14ac:dyDescent="0.25">
      <c r="A63" s="110" t="s">
        <v>9</v>
      </c>
      <c r="B63" s="114"/>
      <c r="C63" s="114"/>
      <c r="D63" s="5"/>
      <c r="E63" s="2"/>
      <c r="F63" s="2"/>
      <c r="G63" s="5"/>
      <c r="H63" s="2"/>
      <c r="I63" s="4"/>
    </row>
    <row r="64" spans="1:9" ht="18.75" x14ac:dyDescent="0.25">
      <c r="A64" s="110" t="s">
        <v>15</v>
      </c>
      <c r="B64" s="114">
        <v>244</v>
      </c>
      <c r="C64" s="114">
        <v>221</v>
      </c>
      <c r="D64" s="5">
        <f t="shared" ref="D64:D66" si="22">E64+F64</f>
        <v>0</v>
      </c>
      <c r="E64" s="2"/>
      <c r="F64" s="2"/>
      <c r="G64" s="5">
        <f t="shared" ref="G64:G66" si="23">H64+I64</f>
        <v>0</v>
      </c>
      <c r="H64" s="2"/>
      <c r="I64" s="4"/>
    </row>
    <row r="65" spans="1:9" ht="37.5" x14ac:dyDescent="0.25">
      <c r="A65" s="110" t="s">
        <v>16</v>
      </c>
      <c r="B65" s="114">
        <v>244</v>
      </c>
      <c r="C65" s="114">
        <v>222</v>
      </c>
      <c r="D65" s="5">
        <f t="shared" si="22"/>
        <v>0</v>
      </c>
      <c r="E65" s="2"/>
      <c r="F65" s="2"/>
      <c r="G65" s="5">
        <f t="shared" si="23"/>
        <v>0</v>
      </c>
      <c r="H65" s="2"/>
      <c r="I65" s="4"/>
    </row>
    <row r="66" spans="1:9" ht="37.5" x14ac:dyDescent="0.25">
      <c r="A66" s="110" t="s">
        <v>17</v>
      </c>
      <c r="B66" s="114" t="s">
        <v>5</v>
      </c>
      <c r="C66" s="114">
        <v>223</v>
      </c>
      <c r="D66" s="5">
        <f t="shared" si="22"/>
        <v>0</v>
      </c>
      <c r="E66" s="2">
        <f t="shared" ref="E66:F66" si="24">E68+E69+E70+E71+E72</f>
        <v>0</v>
      </c>
      <c r="F66" s="2">
        <f t="shared" si="24"/>
        <v>0</v>
      </c>
      <c r="G66" s="5">
        <f t="shared" si="23"/>
        <v>0</v>
      </c>
      <c r="H66" s="2">
        <f t="shared" ref="H66:I66" si="25">H68+H69+H70+H71+H72</f>
        <v>0</v>
      </c>
      <c r="I66" s="4">
        <f t="shared" si="25"/>
        <v>0</v>
      </c>
    </row>
    <row r="67" spans="1:9" ht="18.75" x14ac:dyDescent="0.25">
      <c r="A67" s="110" t="s">
        <v>6</v>
      </c>
      <c r="B67" s="114"/>
      <c r="C67" s="114"/>
      <c r="D67" s="5"/>
      <c r="E67" s="2"/>
      <c r="F67" s="2"/>
      <c r="G67" s="5"/>
      <c r="H67" s="2"/>
      <c r="I67" s="4"/>
    </row>
    <row r="68" spans="1:9" ht="56.25" x14ac:dyDescent="0.25">
      <c r="A68" s="110" t="s">
        <v>18</v>
      </c>
      <c r="B68" s="114">
        <v>247</v>
      </c>
      <c r="C68" s="114">
        <v>223</v>
      </c>
      <c r="D68" s="5">
        <f t="shared" ref="D68:D73" si="26">E68+F68</f>
        <v>0</v>
      </c>
      <c r="E68" s="2"/>
      <c r="F68" s="2"/>
      <c r="G68" s="5">
        <f t="shared" ref="G68:G73" si="27">H68+I68</f>
        <v>0</v>
      </c>
      <c r="H68" s="2"/>
      <c r="I68" s="4"/>
    </row>
    <row r="69" spans="1:9" ht="37.5" x14ac:dyDescent="0.25">
      <c r="A69" s="110" t="s">
        <v>19</v>
      </c>
      <c r="B69" s="114">
        <v>247</v>
      </c>
      <c r="C69" s="114">
        <v>223</v>
      </c>
      <c r="D69" s="5">
        <f t="shared" si="26"/>
        <v>0</v>
      </c>
      <c r="E69" s="2"/>
      <c r="F69" s="2"/>
      <c r="G69" s="5">
        <f t="shared" si="27"/>
        <v>0</v>
      </c>
      <c r="H69" s="2"/>
      <c r="I69" s="4"/>
    </row>
    <row r="70" spans="1:9" ht="75" x14ac:dyDescent="0.25">
      <c r="A70" s="110" t="s">
        <v>20</v>
      </c>
      <c r="B70" s="114">
        <v>247</v>
      </c>
      <c r="C70" s="114">
        <v>223</v>
      </c>
      <c r="D70" s="5">
        <f t="shared" si="26"/>
        <v>0</v>
      </c>
      <c r="E70" s="2"/>
      <c r="F70" s="2"/>
      <c r="G70" s="5">
        <f t="shared" si="27"/>
        <v>0</v>
      </c>
      <c r="H70" s="2"/>
      <c r="I70" s="4"/>
    </row>
    <row r="71" spans="1:9" ht="75" x14ac:dyDescent="0.25">
      <c r="A71" s="110" t="s">
        <v>21</v>
      </c>
      <c r="B71" s="114">
        <v>244</v>
      </c>
      <c r="C71" s="114">
        <v>223</v>
      </c>
      <c r="D71" s="5">
        <f t="shared" si="26"/>
        <v>0</v>
      </c>
      <c r="E71" s="2"/>
      <c r="F71" s="2"/>
      <c r="G71" s="5">
        <f t="shared" si="27"/>
        <v>0</v>
      </c>
      <c r="H71" s="2"/>
      <c r="I71" s="4"/>
    </row>
    <row r="72" spans="1:9" ht="56.25" x14ac:dyDescent="0.25">
      <c r="A72" s="110" t="s">
        <v>22</v>
      </c>
      <c r="B72" s="114">
        <v>244</v>
      </c>
      <c r="C72" s="114">
        <v>223</v>
      </c>
      <c r="D72" s="5">
        <f t="shared" si="26"/>
        <v>0</v>
      </c>
      <c r="E72" s="2"/>
      <c r="F72" s="2"/>
      <c r="G72" s="5">
        <f t="shared" si="27"/>
        <v>0</v>
      </c>
      <c r="H72" s="2"/>
      <c r="I72" s="4"/>
    </row>
    <row r="73" spans="1:9" ht="168.75" x14ac:dyDescent="0.25">
      <c r="A73" s="110" t="s">
        <v>23</v>
      </c>
      <c r="B73" s="114">
        <v>244</v>
      </c>
      <c r="C73" s="114">
        <v>224</v>
      </c>
      <c r="D73" s="5">
        <f t="shared" si="26"/>
        <v>0</v>
      </c>
      <c r="E73" s="2"/>
      <c r="F73" s="2"/>
      <c r="G73" s="5">
        <f t="shared" si="27"/>
        <v>0</v>
      </c>
      <c r="H73" s="2"/>
      <c r="I73" s="4"/>
    </row>
    <row r="74" spans="1:9" ht="56.25" x14ac:dyDescent="0.25">
      <c r="A74" s="110" t="s">
        <v>24</v>
      </c>
      <c r="B74" s="114" t="s">
        <v>5</v>
      </c>
      <c r="C74" s="114">
        <v>225</v>
      </c>
      <c r="D74" s="2">
        <f t="shared" ref="D74" si="28">D75+D76</f>
        <v>0</v>
      </c>
      <c r="E74" s="2">
        <f>E75+E76</f>
        <v>0</v>
      </c>
      <c r="F74" s="2">
        <f t="shared" ref="F74:G74" si="29">F75+F76</f>
        <v>0</v>
      </c>
      <c r="G74" s="2">
        <f t="shared" si="29"/>
        <v>0</v>
      </c>
      <c r="H74" s="2">
        <f>H75+H76</f>
        <v>0</v>
      </c>
      <c r="I74" s="4">
        <f t="shared" ref="I74" si="30">I75+I76</f>
        <v>0</v>
      </c>
    </row>
    <row r="75" spans="1:9" ht="18.75" x14ac:dyDescent="0.25">
      <c r="A75" s="159" t="s">
        <v>6</v>
      </c>
      <c r="B75" s="114">
        <v>243</v>
      </c>
      <c r="C75" s="114">
        <v>225</v>
      </c>
      <c r="D75" s="5">
        <f t="shared" ref="D75:D86" si="31">E75+F75</f>
        <v>0</v>
      </c>
      <c r="E75" s="2"/>
      <c r="F75" s="2"/>
      <c r="G75" s="5">
        <f t="shared" ref="G75:G86" si="32">H75+I75</f>
        <v>0</v>
      </c>
      <c r="H75" s="2"/>
      <c r="I75" s="4"/>
    </row>
    <row r="76" spans="1:9" ht="18.75" x14ac:dyDescent="0.25">
      <c r="A76" s="159"/>
      <c r="B76" s="114">
        <v>244</v>
      </c>
      <c r="C76" s="114">
        <v>225</v>
      </c>
      <c r="D76" s="5">
        <f t="shared" si="31"/>
        <v>0</v>
      </c>
      <c r="E76" s="2"/>
      <c r="F76" s="2"/>
      <c r="G76" s="5">
        <f t="shared" si="32"/>
        <v>0</v>
      </c>
      <c r="H76" s="2"/>
      <c r="I76" s="4"/>
    </row>
    <row r="77" spans="1:9" ht="37.5" x14ac:dyDescent="0.25">
      <c r="A77" s="110" t="s">
        <v>58</v>
      </c>
      <c r="B77" s="114" t="s">
        <v>5</v>
      </c>
      <c r="C77" s="114">
        <v>226</v>
      </c>
      <c r="D77" s="5">
        <f t="shared" si="31"/>
        <v>0</v>
      </c>
      <c r="E77" s="2">
        <f>E78+E79</f>
        <v>0</v>
      </c>
      <c r="F77" s="2">
        <f>F78+F79</f>
        <v>0</v>
      </c>
      <c r="G77" s="5">
        <f t="shared" si="32"/>
        <v>0</v>
      </c>
      <c r="H77" s="2">
        <f>H78+H79</f>
        <v>0</v>
      </c>
      <c r="I77" s="4">
        <f>I78+I79</f>
        <v>0</v>
      </c>
    </row>
    <row r="78" spans="1:9" ht="18.75" x14ac:dyDescent="0.25">
      <c r="A78" s="159" t="s">
        <v>6</v>
      </c>
      <c r="B78" s="114">
        <v>243</v>
      </c>
      <c r="C78" s="114">
        <v>226</v>
      </c>
      <c r="D78" s="5">
        <f t="shared" si="31"/>
        <v>0</v>
      </c>
      <c r="E78" s="2"/>
      <c r="F78" s="2"/>
      <c r="G78" s="5">
        <f t="shared" si="32"/>
        <v>0</v>
      </c>
      <c r="H78" s="2"/>
      <c r="I78" s="4"/>
    </row>
    <row r="79" spans="1:9" ht="18.75" x14ac:dyDescent="0.25">
      <c r="A79" s="159"/>
      <c r="B79" s="114">
        <v>244</v>
      </c>
      <c r="C79" s="114">
        <v>226</v>
      </c>
      <c r="D79" s="5">
        <f t="shared" si="31"/>
        <v>0</v>
      </c>
      <c r="E79" s="2"/>
      <c r="F79" s="2"/>
      <c r="G79" s="5">
        <f t="shared" si="32"/>
        <v>0</v>
      </c>
      <c r="H79" s="2"/>
      <c r="I79" s="4"/>
    </row>
    <row r="80" spans="1:9" ht="18.75" x14ac:dyDescent="0.25">
      <c r="A80" s="110" t="s">
        <v>25</v>
      </c>
      <c r="B80" s="114">
        <v>244</v>
      </c>
      <c r="C80" s="114">
        <v>227</v>
      </c>
      <c r="D80" s="5">
        <f t="shared" si="31"/>
        <v>0</v>
      </c>
      <c r="E80" s="2"/>
      <c r="F80" s="2"/>
      <c r="G80" s="5">
        <f t="shared" si="32"/>
        <v>0</v>
      </c>
      <c r="H80" s="2"/>
      <c r="I80" s="4"/>
    </row>
    <row r="81" spans="1:9" ht="55.5" customHeight="1" x14ac:dyDescent="0.25">
      <c r="A81" s="151" t="s">
        <v>355</v>
      </c>
      <c r="B81" s="152">
        <v>244</v>
      </c>
      <c r="C81" s="152">
        <v>228</v>
      </c>
      <c r="D81" s="5">
        <v>0</v>
      </c>
      <c r="E81" s="2"/>
      <c r="F81" s="2"/>
      <c r="G81" s="5">
        <v>0</v>
      </c>
      <c r="H81" s="2"/>
      <c r="I81" s="4"/>
    </row>
    <row r="82" spans="1:9" ht="18.75" x14ac:dyDescent="0.25">
      <c r="A82" s="110" t="s">
        <v>30</v>
      </c>
      <c r="B82" s="114" t="s">
        <v>5</v>
      </c>
      <c r="C82" s="114">
        <v>290</v>
      </c>
      <c r="D82" s="5">
        <f t="shared" si="31"/>
        <v>0</v>
      </c>
      <c r="E82" s="2">
        <f>E84+E85</f>
        <v>0</v>
      </c>
      <c r="F82" s="2">
        <f>F84+F85</f>
        <v>0</v>
      </c>
      <c r="G82" s="5">
        <f t="shared" si="32"/>
        <v>0</v>
      </c>
      <c r="H82" s="2">
        <f>H84+H85</f>
        <v>0</v>
      </c>
      <c r="I82" s="4">
        <f>I84+I85</f>
        <v>0</v>
      </c>
    </row>
    <row r="83" spans="1:9" ht="18.75" x14ac:dyDescent="0.25">
      <c r="A83" s="110" t="s">
        <v>9</v>
      </c>
      <c r="B83" s="114"/>
      <c r="C83" s="114"/>
      <c r="D83" s="5">
        <f t="shared" si="31"/>
        <v>0</v>
      </c>
      <c r="E83" s="2"/>
      <c r="F83" s="2"/>
      <c r="G83" s="5">
        <f t="shared" si="32"/>
        <v>0</v>
      </c>
      <c r="H83" s="2"/>
      <c r="I83" s="4"/>
    </row>
    <row r="84" spans="1:9" ht="56.25" x14ac:dyDescent="0.25">
      <c r="A84" s="110" t="s">
        <v>34</v>
      </c>
      <c r="B84" s="114">
        <v>244</v>
      </c>
      <c r="C84" s="114">
        <v>296</v>
      </c>
      <c r="D84" s="5">
        <f t="shared" si="31"/>
        <v>0</v>
      </c>
      <c r="E84" s="2"/>
      <c r="F84" s="2"/>
      <c r="G84" s="5">
        <f t="shared" si="32"/>
        <v>0</v>
      </c>
      <c r="H84" s="2"/>
      <c r="I84" s="4"/>
    </row>
    <row r="85" spans="1:9" ht="56.25" x14ac:dyDescent="0.25">
      <c r="A85" s="110" t="s">
        <v>35</v>
      </c>
      <c r="B85" s="114">
        <v>244</v>
      </c>
      <c r="C85" s="114">
        <v>297</v>
      </c>
      <c r="D85" s="5">
        <f t="shared" si="31"/>
        <v>0</v>
      </c>
      <c r="E85" s="2"/>
      <c r="F85" s="2"/>
      <c r="G85" s="5">
        <f t="shared" si="32"/>
        <v>0</v>
      </c>
      <c r="H85" s="2"/>
      <c r="I85" s="4"/>
    </row>
    <row r="86" spans="1:9" ht="56.25" x14ac:dyDescent="0.25">
      <c r="A86" s="110" t="s">
        <v>59</v>
      </c>
      <c r="B86" s="114" t="s">
        <v>5</v>
      </c>
      <c r="C86" s="114">
        <v>300</v>
      </c>
      <c r="D86" s="5">
        <f t="shared" si="31"/>
        <v>0</v>
      </c>
      <c r="E86" s="2">
        <f>E88+E90+E89</f>
        <v>0</v>
      </c>
      <c r="F86" s="2">
        <f>F88+F90+F89</f>
        <v>0</v>
      </c>
      <c r="G86" s="5">
        <f t="shared" si="32"/>
        <v>0</v>
      </c>
      <c r="H86" s="2">
        <f>H88+H90+H89</f>
        <v>0</v>
      </c>
      <c r="I86" s="4">
        <f>I88+I90+I89</f>
        <v>0</v>
      </c>
    </row>
    <row r="87" spans="1:9" ht="18.75" x14ac:dyDescent="0.25">
      <c r="A87" s="110" t="s">
        <v>9</v>
      </c>
      <c r="B87" s="114"/>
      <c r="C87" s="114"/>
      <c r="D87" s="5"/>
      <c r="E87" s="2"/>
      <c r="F87" s="2"/>
      <c r="G87" s="5"/>
      <c r="H87" s="2"/>
      <c r="I87" s="4"/>
    </row>
    <row r="88" spans="1:9" ht="56.25" x14ac:dyDescent="0.25">
      <c r="A88" s="110" t="s">
        <v>36</v>
      </c>
      <c r="B88" s="114">
        <v>244</v>
      </c>
      <c r="C88" s="114">
        <v>310</v>
      </c>
      <c r="D88" s="5">
        <f t="shared" ref="D88:D90" si="33">E88+F88</f>
        <v>0</v>
      </c>
      <c r="E88" s="2"/>
      <c r="F88" s="2"/>
      <c r="G88" s="5">
        <f t="shared" ref="G88:G90" si="34">H88+I88</f>
        <v>0</v>
      </c>
      <c r="H88" s="2"/>
      <c r="I88" s="4"/>
    </row>
    <row r="89" spans="1:9" ht="75" x14ac:dyDescent="0.25">
      <c r="A89" s="110" t="s">
        <v>68</v>
      </c>
      <c r="B89" s="114">
        <v>244</v>
      </c>
      <c r="C89" s="114">
        <v>320</v>
      </c>
      <c r="D89" s="5">
        <f t="shared" si="33"/>
        <v>0</v>
      </c>
      <c r="E89" s="2"/>
      <c r="F89" s="2"/>
      <c r="G89" s="5">
        <f t="shared" si="34"/>
        <v>0</v>
      </c>
      <c r="H89" s="2"/>
      <c r="I89" s="4"/>
    </row>
    <row r="90" spans="1:9" ht="75" x14ac:dyDescent="0.25">
      <c r="A90" s="110" t="s">
        <v>60</v>
      </c>
      <c r="B90" s="114" t="s">
        <v>5</v>
      </c>
      <c r="C90" s="114">
        <v>340</v>
      </c>
      <c r="D90" s="5">
        <f t="shared" si="33"/>
        <v>0</v>
      </c>
      <c r="E90" s="2">
        <f>E92+E93+E94+E95+E96+E97+E99</f>
        <v>0</v>
      </c>
      <c r="F90" s="2">
        <f>F92+F93+F94+F95+F96+F97+F99</f>
        <v>0</v>
      </c>
      <c r="G90" s="5">
        <f t="shared" si="34"/>
        <v>0</v>
      </c>
      <c r="H90" s="2">
        <f>H92+H93+H94+H95+H96+H97+H99</f>
        <v>0</v>
      </c>
      <c r="I90" s="4">
        <f>I92+I93+I94+I95+I96+I97+I99</f>
        <v>0</v>
      </c>
    </row>
    <row r="91" spans="1:9" ht="18.75" x14ac:dyDescent="0.25">
      <c r="A91" s="110" t="s">
        <v>6</v>
      </c>
      <c r="B91" s="114"/>
      <c r="C91" s="114"/>
      <c r="D91" s="5"/>
      <c r="E91" s="2"/>
      <c r="F91" s="2"/>
      <c r="G91" s="5"/>
      <c r="H91" s="2"/>
      <c r="I91" s="4"/>
    </row>
    <row r="92" spans="1:9" ht="131.25" x14ac:dyDescent="0.25">
      <c r="A92" s="110" t="s">
        <v>37</v>
      </c>
      <c r="B92" s="114">
        <v>244</v>
      </c>
      <c r="C92" s="114">
        <v>341</v>
      </c>
      <c r="D92" s="5">
        <f t="shared" ref="D92:D99" si="35">E92+F92</f>
        <v>0</v>
      </c>
      <c r="E92" s="2"/>
      <c r="F92" s="2"/>
      <c r="G92" s="5">
        <f t="shared" ref="G92:G99" si="36">H92+I92</f>
        <v>0</v>
      </c>
      <c r="H92" s="2"/>
      <c r="I92" s="4"/>
    </row>
    <row r="93" spans="1:9" ht="56.25" x14ac:dyDescent="0.25">
      <c r="A93" s="110" t="s">
        <v>38</v>
      </c>
      <c r="B93" s="114">
        <v>244</v>
      </c>
      <c r="C93" s="114">
        <v>342</v>
      </c>
      <c r="D93" s="5">
        <f t="shared" si="35"/>
        <v>0</v>
      </c>
      <c r="E93" s="2"/>
      <c r="F93" s="2"/>
      <c r="G93" s="5">
        <f t="shared" si="36"/>
        <v>0</v>
      </c>
      <c r="H93" s="2"/>
      <c r="I93" s="4"/>
    </row>
    <row r="94" spans="1:9" ht="75" x14ac:dyDescent="0.25">
      <c r="A94" s="110" t="s">
        <v>39</v>
      </c>
      <c r="B94" s="114">
        <v>244</v>
      </c>
      <c r="C94" s="114">
        <v>343</v>
      </c>
      <c r="D94" s="5">
        <f t="shared" si="35"/>
        <v>0</v>
      </c>
      <c r="E94" s="2"/>
      <c r="F94" s="2"/>
      <c r="G94" s="5">
        <f t="shared" si="36"/>
        <v>0</v>
      </c>
      <c r="H94" s="2"/>
      <c r="I94" s="4"/>
    </row>
    <row r="95" spans="1:9" ht="75" x14ac:dyDescent="0.25">
      <c r="A95" s="110" t="s">
        <v>40</v>
      </c>
      <c r="B95" s="114">
        <v>244</v>
      </c>
      <c r="C95" s="114">
        <v>344</v>
      </c>
      <c r="D95" s="5">
        <f t="shared" si="35"/>
        <v>0</v>
      </c>
      <c r="E95" s="2"/>
      <c r="F95" s="2"/>
      <c r="G95" s="5">
        <f t="shared" si="36"/>
        <v>0</v>
      </c>
      <c r="H95" s="2"/>
      <c r="I95" s="4"/>
    </row>
    <row r="96" spans="1:9" ht="56.25" x14ac:dyDescent="0.25">
      <c r="A96" s="110" t="s">
        <v>41</v>
      </c>
      <c r="B96" s="114">
        <v>244</v>
      </c>
      <c r="C96" s="114">
        <v>345</v>
      </c>
      <c r="D96" s="5">
        <f t="shared" si="35"/>
        <v>0</v>
      </c>
      <c r="E96" s="2"/>
      <c r="F96" s="2"/>
      <c r="G96" s="5">
        <f t="shared" si="36"/>
        <v>0</v>
      </c>
      <c r="H96" s="2"/>
      <c r="I96" s="4"/>
    </row>
    <row r="97" spans="1:9" ht="75" x14ac:dyDescent="0.25">
      <c r="A97" s="110" t="s">
        <v>42</v>
      </c>
      <c r="B97" s="114">
        <v>244</v>
      </c>
      <c r="C97" s="114">
        <v>346</v>
      </c>
      <c r="D97" s="5">
        <f t="shared" si="35"/>
        <v>0</v>
      </c>
      <c r="E97" s="2"/>
      <c r="F97" s="2"/>
      <c r="G97" s="5">
        <f t="shared" si="36"/>
        <v>0</v>
      </c>
      <c r="H97" s="2"/>
      <c r="I97" s="4"/>
    </row>
    <row r="98" spans="1:9" ht="107.25" customHeight="1" x14ac:dyDescent="0.25">
      <c r="A98" s="153" t="s">
        <v>356</v>
      </c>
      <c r="B98" s="154">
        <v>244</v>
      </c>
      <c r="C98" s="154">
        <v>347</v>
      </c>
      <c r="D98" s="155">
        <v>0</v>
      </c>
      <c r="E98" s="156"/>
      <c r="F98" s="156"/>
      <c r="G98" s="155">
        <v>0</v>
      </c>
      <c r="H98" s="156"/>
      <c r="I98" s="157"/>
    </row>
    <row r="99" spans="1:9" ht="113.25" thickBot="1" x14ac:dyDescent="0.3">
      <c r="A99" s="32" t="s">
        <v>43</v>
      </c>
      <c r="B99" s="33">
        <v>244</v>
      </c>
      <c r="C99" s="33">
        <v>349</v>
      </c>
      <c r="D99" s="34">
        <f t="shared" si="35"/>
        <v>0</v>
      </c>
      <c r="E99" s="35"/>
      <c r="F99" s="35"/>
      <c r="G99" s="34">
        <f t="shared" si="36"/>
        <v>0</v>
      </c>
      <c r="H99" s="35"/>
      <c r="I99" s="95"/>
    </row>
    <row r="100" spans="1:9" ht="37.5" x14ac:dyDescent="0.3">
      <c r="A100" s="29" t="s">
        <v>52</v>
      </c>
      <c r="B100" s="162"/>
      <c r="C100" s="162"/>
      <c r="D100" s="10"/>
      <c r="E100" s="162"/>
      <c r="F100" s="162"/>
    </row>
    <row r="101" spans="1:9" ht="18.75" x14ac:dyDescent="0.3">
      <c r="A101" s="29"/>
      <c r="B101" s="161" t="s">
        <v>53</v>
      </c>
      <c r="C101" s="161"/>
      <c r="D101" s="10"/>
      <c r="E101" s="161" t="s">
        <v>54</v>
      </c>
      <c r="F101" s="161"/>
    </row>
    <row r="102" spans="1:9" ht="18.75" x14ac:dyDescent="0.3">
      <c r="A102" s="29"/>
      <c r="B102" s="10"/>
      <c r="C102" s="10"/>
      <c r="D102" s="10"/>
      <c r="E102" s="10"/>
      <c r="F102" s="10"/>
    </row>
    <row r="103" spans="1:9" ht="37.5" x14ac:dyDescent="0.3">
      <c r="A103" s="29" t="s">
        <v>55</v>
      </c>
      <c r="B103" s="162"/>
      <c r="C103" s="162"/>
      <c r="D103" s="10"/>
      <c r="E103" s="162"/>
      <c r="F103" s="162"/>
    </row>
    <row r="104" spans="1:9" ht="18.75" x14ac:dyDescent="0.3">
      <c r="A104" s="29"/>
      <c r="B104" s="161" t="s">
        <v>53</v>
      </c>
      <c r="C104" s="161"/>
      <c r="D104" s="10"/>
      <c r="E104" s="161" t="s">
        <v>54</v>
      </c>
      <c r="F104" s="161"/>
    </row>
    <row r="105" spans="1:9" ht="18.75" x14ac:dyDescent="0.3">
      <c r="A105" s="29"/>
      <c r="B105" s="111"/>
      <c r="C105" s="111"/>
      <c r="D105" s="10"/>
      <c r="E105" s="111"/>
      <c r="F105" s="111"/>
    </row>
    <row r="106" spans="1:9" ht="18.75" x14ac:dyDescent="0.3">
      <c r="A106" s="29" t="s">
        <v>56</v>
      </c>
      <c r="B106" s="162"/>
      <c r="C106" s="162"/>
      <c r="D106" s="10"/>
      <c r="E106" s="162"/>
      <c r="F106" s="162"/>
    </row>
    <row r="107" spans="1:9" ht="18.75" x14ac:dyDescent="0.3">
      <c r="A107" s="29"/>
      <c r="B107" s="161" t="s">
        <v>53</v>
      </c>
      <c r="C107" s="161"/>
      <c r="D107" s="10"/>
      <c r="E107" s="161" t="s">
        <v>54</v>
      </c>
      <c r="F107" s="161"/>
    </row>
    <row r="108" spans="1:9" ht="18.75" x14ac:dyDescent="0.3">
      <c r="A108" s="29" t="s">
        <v>57</v>
      </c>
      <c r="B108" s="10"/>
      <c r="C108" s="10"/>
      <c r="D108" s="10"/>
      <c r="E108" s="10"/>
      <c r="F108" s="10"/>
    </row>
    <row r="109" spans="1:9" ht="18.75" x14ac:dyDescent="0.3">
      <c r="A109" s="160" t="s">
        <v>44</v>
      </c>
      <c r="B109" s="160"/>
      <c r="C109" s="10"/>
      <c r="D109" s="10"/>
      <c r="E109" s="10"/>
      <c r="F109" s="10"/>
    </row>
  </sheetData>
  <mergeCells count="30">
    <mergeCell ref="B107:C107"/>
    <mergeCell ref="E107:F107"/>
    <mergeCell ref="A109:B109"/>
    <mergeCell ref="B103:C103"/>
    <mergeCell ref="E103:F103"/>
    <mergeCell ref="B104:C104"/>
    <mergeCell ref="E104:F104"/>
    <mergeCell ref="B106:C106"/>
    <mergeCell ref="E106:F106"/>
    <mergeCell ref="B101:C101"/>
    <mergeCell ref="E101:F101"/>
    <mergeCell ref="H6:I6"/>
    <mergeCell ref="E6:F6"/>
    <mergeCell ref="A12:I12"/>
    <mergeCell ref="A31:A32"/>
    <mergeCell ref="A34:A35"/>
    <mergeCell ref="A56:I56"/>
    <mergeCell ref="A75:A76"/>
    <mergeCell ref="A78:A79"/>
    <mergeCell ref="B100:C100"/>
    <mergeCell ref="E100:F100"/>
    <mergeCell ref="A1:I1"/>
    <mergeCell ref="A2:I2"/>
    <mergeCell ref="A5:A7"/>
    <mergeCell ref="B5:B7"/>
    <mergeCell ref="C5:C7"/>
    <mergeCell ref="D5:D7"/>
    <mergeCell ref="E5:F5"/>
    <mergeCell ref="G5:G7"/>
    <mergeCell ref="H5:I5"/>
  </mergeCells>
  <pageMargins left="1.3779527559055118" right="0.39370078740157483" top="0.98425196850393704" bottom="0.78740157480314965" header="0.31496062992125984" footer="0.31496062992125984"/>
  <pageSetup paperSize="9" scale="75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11"/>
  <sheetViews>
    <sheetView topLeftCell="A109" zoomScaleNormal="100" workbookViewId="0">
      <selection activeCell="B70" sqref="B70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6" width="18.5703125" style="7" customWidth="1"/>
    <col min="7" max="16384" width="8.85546875" style="7"/>
  </cols>
  <sheetData>
    <row r="1" spans="1:6" ht="18.75" x14ac:dyDescent="0.25">
      <c r="A1" s="175" t="s">
        <v>259</v>
      </c>
      <c r="B1" s="175"/>
      <c r="C1" s="175"/>
      <c r="D1" s="175"/>
      <c r="E1" s="175"/>
      <c r="F1" s="175"/>
    </row>
    <row r="2" spans="1:6" ht="18.75" x14ac:dyDescent="0.25">
      <c r="A2" s="175" t="s">
        <v>368</v>
      </c>
      <c r="B2" s="175"/>
      <c r="C2" s="175"/>
      <c r="D2" s="175"/>
      <c r="E2" s="175"/>
      <c r="F2" s="175"/>
    </row>
    <row r="3" spans="1:6" x14ac:dyDescent="0.25">
      <c r="A3" s="30"/>
    </row>
    <row r="4" spans="1:6" ht="19.5" thickBot="1" x14ac:dyDescent="0.3">
      <c r="A4" s="6"/>
      <c r="F4" s="6" t="s">
        <v>51</v>
      </c>
    </row>
    <row r="5" spans="1:6" ht="52.9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196</v>
      </c>
      <c r="F5" s="179"/>
    </row>
    <row r="6" spans="1:6" ht="15.75" x14ac:dyDescent="0.25">
      <c r="A6" s="181"/>
      <c r="B6" s="180"/>
      <c r="C6" s="182"/>
      <c r="D6" s="180"/>
      <c r="E6" s="183" t="s">
        <v>6</v>
      </c>
      <c r="F6" s="184"/>
    </row>
    <row r="7" spans="1:6" ht="221.25" thickBot="1" x14ac:dyDescent="0.3">
      <c r="A7" s="168"/>
      <c r="B7" s="170"/>
      <c r="C7" s="172"/>
      <c r="D7" s="170"/>
      <c r="E7" s="37" t="s">
        <v>197</v>
      </c>
      <c r="F7" s="38" t="s">
        <v>198</v>
      </c>
    </row>
    <row r="8" spans="1:6" ht="15.75" thickBot="1" x14ac:dyDescent="0.3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</row>
    <row r="9" spans="1:6" ht="112.5" x14ac:dyDescent="0.25">
      <c r="A9" s="3" t="s">
        <v>69</v>
      </c>
      <c r="B9" s="58" t="s">
        <v>5</v>
      </c>
      <c r="C9" s="1" t="s">
        <v>5</v>
      </c>
      <c r="D9" s="5">
        <f>E9+F9</f>
        <v>2516287.9899999998</v>
      </c>
      <c r="E9" s="2">
        <f>E10</f>
        <v>2516287.9899999998</v>
      </c>
      <c r="F9" s="4"/>
    </row>
    <row r="10" spans="1:6" ht="18.75" x14ac:dyDescent="0.25">
      <c r="A10" s="3" t="s">
        <v>7</v>
      </c>
      <c r="B10" s="1" t="s">
        <v>5</v>
      </c>
      <c r="C10" s="1">
        <v>900</v>
      </c>
      <c r="D10" s="5">
        <f t="shared" ref="D10" si="0">E10+F10</f>
        <v>2516287.9899999998</v>
      </c>
      <c r="E10" s="2">
        <f>E13+E42+E57+E86</f>
        <v>2516287.9899999998</v>
      </c>
      <c r="F10" s="2">
        <f>F13+F42</f>
        <v>0</v>
      </c>
    </row>
    <row r="11" spans="1:6" ht="18.75" x14ac:dyDescent="0.25">
      <c r="A11" s="3" t="s">
        <v>6</v>
      </c>
      <c r="B11" s="1"/>
      <c r="C11" s="1"/>
      <c r="D11" s="5"/>
      <c r="E11" s="2"/>
      <c r="F11" s="4"/>
    </row>
    <row r="12" spans="1:6" ht="33.6" customHeight="1" x14ac:dyDescent="0.25">
      <c r="A12" s="176" t="s">
        <v>199</v>
      </c>
      <c r="B12" s="177"/>
      <c r="C12" s="177"/>
      <c r="D12" s="177"/>
      <c r="E12" s="177"/>
      <c r="F12" s="178"/>
    </row>
    <row r="13" spans="1:6" ht="18.75" x14ac:dyDescent="0.25">
      <c r="A13" s="48" t="s">
        <v>8</v>
      </c>
      <c r="B13" s="49" t="s">
        <v>5</v>
      </c>
      <c r="C13" s="49">
        <v>200</v>
      </c>
      <c r="D13" s="5">
        <f t="shared" ref="D13:D46" si="1">E13+F13</f>
        <v>0</v>
      </c>
      <c r="E13" s="2">
        <f>E15+E18+E38</f>
        <v>0</v>
      </c>
      <c r="F13" s="2">
        <f>F15+F18+F38</f>
        <v>0</v>
      </c>
    </row>
    <row r="14" spans="1:6" ht="14.45" customHeight="1" x14ac:dyDescent="0.25">
      <c r="A14" s="48" t="s">
        <v>9</v>
      </c>
      <c r="B14" s="49"/>
      <c r="C14" s="49"/>
      <c r="D14" s="5"/>
      <c r="E14" s="2"/>
      <c r="F14" s="2"/>
    </row>
    <row r="15" spans="1:6" ht="75" x14ac:dyDescent="0.25">
      <c r="A15" s="48" t="s">
        <v>10</v>
      </c>
      <c r="B15" s="49" t="s">
        <v>5</v>
      </c>
      <c r="C15" s="49">
        <v>210</v>
      </c>
      <c r="D15" s="5">
        <f t="shared" si="1"/>
        <v>0</v>
      </c>
      <c r="E15" s="2">
        <f>E17</f>
        <v>0</v>
      </c>
      <c r="F15" s="2">
        <f>F17</f>
        <v>0</v>
      </c>
    </row>
    <row r="16" spans="1:6" ht="18.75" x14ac:dyDescent="0.25">
      <c r="A16" s="48" t="s">
        <v>9</v>
      </c>
      <c r="B16" s="49"/>
      <c r="C16" s="49"/>
      <c r="D16" s="5"/>
      <c r="E16" s="2"/>
      <c r="F16" s="2"/>
    </row>
    <row r="17" spans="1:6" ht="93.75" x14ac:dyDescent="0.25">
      <c r="A17" s="48" t="s">
        <v>200</v>
      </c>
      <c r="B17" s="49">
        <v>244</v>
      </c>
      <c r="C17" s="49">
        <v>214</v>
      </c>
      <c r="D17" s="5">
        <f>E17+F17</f>
        <v>0</v>
      </c>
      <c r="E17" s="2">
        <f>'гос.зад на 2021 год '!E118</f>
        <v>0</v>
      </c>
      <c r="F17" s="2"/>
    </row>
    <row r="18" spans="1:6" ht="37.5" x14ac:dyDescent="0.25">
      <c r="A18" s="48" t="s">
        <v>14</v>
      </c>
      <c r="B18" s="49" t="s">
        <v>5</v>
      </c>
      <c r="C18" s="49">
        <v>220</v>
      </c>
      <c r="D18" s="5">
        <f t="shared" si="1"/>
        <v>0</v>
      </c>
      <c r="E18" s="2">
        <f>E20+E21+E22+E29+E30+E33+E36</f>
        <v>0</v>
      </c>
      <c r="F18" s="2">
        <f>F20+F21+F22+F29+F30+F33+F36</f>
        <v>0</v>
      </c>
    </row>
    <row r="19" spans="1:6" ht="18.75" x14ac:dyDescent="0.25">
      <c r="A19" s="48" t="s">
        <v>9</v>
      </c>
      <c r="B19" s="49"/>
      <c r="C19" s="49"/>
      <c r="D19" s="5"/>
      <c r="E19" s="2"/>
      <c r="F19" s="2"/>
    </row>
    <row r="20" spans="1:6" ht="18.75" x14ac:dyDescent="0.25">
      <c r="A20" s="48" t="s">
        <v>15</v>
      </c>
      <c r="B20" s="49">
        <v>244</v>
      </c>
      <c r="C20" s="49">
        <v>221</v>
      </c>
      <c r="D20" s="5">
        <f t="shared" si="1"/>
        <v>0</v>
      </c>
      <c r="E20" s="2">
        <f>'гос.зад на 2021 год '!E121</f>
        <v>0</v>
      </c>
      <c r="F20" s="2"/>
    </row>
    <row r="21" spans="1:6" ht="37.5" x14ac:dyDescent="0.25">
      <c r="A21" s="48" t="s">
        <v>16</v>
      </c>
      <c r="B21" s="49">
        <v>244</v>
      </c>
      <c r="C21" s="49">
        <v>222</v>
      </c>
      <c r="D21" s="5">
        <f t="shared" si="1"/>
        <v>0</v>
      </c>
      <c r="E21" s="2">
        <f>'гос.зад на 2021 год '!E122</f>
        <v>0</v>
      </c>
      <c r="F21" s="2"/>
    </row>
    <row r="22" spans="1:6" ht="37.5" x14ac:dyDescent="0.25">
      <c r="A22" s="48" t="s">
        <v>17</v>
      </c>
      <c r="B22" s="49" t="s">
        <v>5</v>
      </c>
      <c r="C22" s="49">
        <v>223</v>
      </c>
      <c r="D22" s="5">
        <f t="shared" si="1"/>
        <v>0</v>
      </c>
      <c r="E22" s="2">
        <f t="shared" ref="E22:F22" si="2">E24+E25+E26+E27+E28</f>
        <v>0</v>
      </c>
      <c r="F22" s="2">
        <f t="shared" si="2"/>
        <v>0</v>
      </c>
    </row>
    <row r="23" spans="1:6" ht="18.75" x14ac:dyDescent="0.25">
      <c r="A23" s="48" t="s">
        <v>6</v>
      </c>
      <c r="B23" s="49"/>
      <c r="C23" s="49"/>
      <c r="D23" s="5"/>
      <c r="E23" s="2"/>
      <c r="F23" s="2"/>
    </row>
    <row r="24" spans="1:6" ht="56.25" x14ac:dyDescent="0.25">
      <c r="A24" s="48" t="s">
        <v>18</v>
      </c>
      <c r="B24" s="49">
        <v>244</v>
      </c>
      <c r="C24" s="49">
        <v>223</v>
      </c>
      <c r="D24" s="5">
        <f t="shared" si="1"/>
        <v>0</v>
      </c>
      <c r="E24" s="2">
        <f>'гос.зад на 2021 год '!E125</f>
        <v>0</v>
      </c>
      <c r="F24" s="2"/>
    </row>
    <row r="25" spans="1:6" ht="37.5" x14ac:dyDescent="0.25">
      <c r="A25" s="48" t="s">
        <v>19</v>
      </c>
      <c r="B25" s="49">
        <v>244</v>
      </c>
      <c r="C25" s="49">
        <v>223</v>
      </c>
      <c r="D25" s="5">
        <f t="shared" si="1"/>
        <v>0</v>
      </c>
      <c r="E25" s="2">
        <f>'гос.зад на 2021 год '!E126</f>
        <v>0</v>
      </c>
      <c r="F25" s="2"/>
    </row>
    <row r="26" spans="1:6" ht="75.599999999999994" customHeight="1" x14ac:dyDescent="0.25">
      <c r="A26" s="48" t="s">
        <v>20</v>
      </c>
      <c r="B26" s="49">
        <v>244</v>
      </c>
      <c r="C26" s="49">
        <v>223</v>
      </c>
      <c r="D26" s="5">
        <f t="shared" si="1"/>
        <v>0</v>
      </c>
      <c r="E26" s="2">
        <f>'гос.зад на 2021 год '!E127</f>
        <v>0</v>
      </c>
      <c r="F26" s="2"/>
    </row>
    <row r="27" spans="1:6" ht="75" x14ac:dyDescent="0.25">
      <c r="A27" s="48" t="s">
        <v>21</v>
      </c>
      <c r="B27" s="49">
        <v>244</v>
      </c>
      <c r="C27" s="49">
        <v>223</v>
      </c>
      <c r="D27" s="5">
        <f t="shared" si="1"/>
        <v>0</v>
      </c>
      <c r="E27" s="2">
        <f>'гос.зад на 2021 год '!E128</f>
        <v>0</v>
      </c>
      <c r="F27" s="2"/>
    </row>
    <row r="28" spans="1:6" ht="56.25" x14ac:dyDescent="0.25">
      <c r="A28" s="48" t="s">
        <v>22</v>
      </c>
      <c r="B28" s="49">
        <v>244</v>
      </c>
      <c r="C28" s="49">
        <v>223</v>
      </c>
      <c r="D28" s="5">
        <f t="shared" si="1"/>
        <v>0</v>
      </c>
      <c r="E28" s="2">
        <f>'гос.зад на 2021 год '!E129</f>
        <v>0</v>
      </c>
      <c r="F28" s="2"/>
    </row>
    <row r="29" spans="1:6" ht="142.15" customHeight="1" x14ac:dyDescent="0.25">
      <c r="A29" s="48" t="s">
        <v>23</v>
      </c>
      <c r="B29" s="49">
        <v>244</v>
      </c>
      <c r="C29" s="49">
        <v>224</v>
      </c>
      <c r="D29" s="5">
        <f t="shared" si="1"/>
        <v>0</v>
      </c>
      <c r="E29" s="2">
        <f>'гос.зад на 2021 год '!E130</f>
        <v>0</v>
      </c>
      <c r="F29" s="2"/>
    </row>
    <row r="30" spans="1:6" ht="56.25" x14ac:dyDescent="0.25">
      <c r="A30" s="48" t="s">
        <v>24</v>
      </c>
      <c r="B30" s="49" t="s">
        <v>5</v>
      </c>
      <c r="C30" s="49">
        <v>225</v>
      </c>
      <c r="D30" s="2">
        <f t="shared" ref="D30:F30" si="3">D31+D32</f>
        <v>0</v>
      </c>
      <c r="E30" s="2">
        <f>E31+E32</f>
        <v>0</v>
      </c>
      <c r="F30" s="2">
        <f t="shared" si="3"/>
        <v>0</v>
      </c>
    </row>
    <row r="31" spans="1:6" ht="18.75" x14ac:dyDescent="0.25">
      <c r="A31" s="159" t="s">
        <v>6</v>
      </c>
      <c r="B31" s="49">
        <v>243</v>
      </c>
      <c r="C31" s="49">
        <v>225</v>
      </c>
      <c r="D31" s="5">
        <f t="shared" si="1"/>
        <v>0</v>
      </c>
      <c r="E31" s="2">
        <f>'гос.зад на 2021 год '!E132</f>
        <v>0</v>
      </c>
      <c r="F31" s="2"/>
    </row>
    <row r="32" spans="1:6" ht="18.75" x14ac:dyDescent="0.25">
      <c r="A32" s="159"/>
      <c r="B32" s="49">
        <v>244</v>
      </c>
      <c r="C32" s="49">
        <v>225</v>
      </c>
      <c r="D32" s="5">
        <f t="shared" si="1"/>
        <v>0</v>
      </c>
      <c r="E32" s="2">
        <f>'гос.зад на 2021 год '!E133</f>
        <v>0</v>
      </c>
      <c r="F32" s="2"/>
    </row>
    <row r="33" spans="1:6" ht="37.5" x14ac:dyDescent="0.25">
      <c r="A33" s="48" t="s">
        <v>58</v>
      </c>
      <c r="B33" s="49" t="s">
        <v>5</v>
      </c>
      <c r="C33" s="49">
        <v>226</v>
      </c>
      <c r="D33" s="5">
        <f t="shared" si="1"/>
        <v>0</v>
      </c>
      <c r="E33" s="2">
        <f>E34+E35</f>
        <v>0</v>
      </c>
      <c r="F33" s="2">
        <f>F34+F35</f>
        <v>0</v>
      </c>
    </row>
    <row r="34" spans="1:6" ht="18.75" x14ac:dyDescent="0.25">
      <c r="A34" s="159" t="s">
        <v>6</v>
      </c>
      <c r="B34" s="49">
        <v>243</v>
      </c>
      <c r="C34" s="49">
        <v>226</v>
      </c>
      <c r="D34" s="5">
        <f t="shared" si="1"/>
        <v>0</v>
      </c>
      <c r="E34" s="2">
        <f>'гос.зад на 2021 год '!E135</f>
        <v>0</v>
      </c>
      <c r="F34" s="2"/>
    </row>
    <row r="35" spans="1:6" ht="18.75" x14ac:dyDescent="0.25">
      <c r="A35" s="159"/>
      <c r="B35" s="49">
        <v>244</v>
      </c>
      <c r="C35" s="49">
        <v>226</v>
      </c>
      <c r="D35" s="5">
        <f t="shared" si="1"/>
        <v>0</v>
      </c>
      <c r="E35" s="2">
        <f>'гос.зад на 2021 год '!E136</f>
        <v>0</v>
      </c>
      <c r="F35" s="2"/>
    </row>
    <row r="36" spans="1:6" ht="18.75" x14ac:dyDescent="0.25">
      <c r="A36" s="48" t="s">
        <v>25</v>
      </c>
      <c r="B36" s="49">
        <v>244</v>
      </c>
      <c r="C36" s="49">
        <v>227</v>
      </c>
      <c r="D36" s="5">
        <f t="shared" si="1"/>
        <v>0</v>
      </c>
      <c r="E36" s="2">
        <f>'гос.зад на 2021 год '!E137</f>
        <v>0</v>
      </c>
      <c r="F36" s="2"/>
    </row>
    <row r="37" spans="1:6" ht="54.75" customHeight="1" x14ac:dyDescent="0.25">
      <c r="A37" s="146" t="s">
        <v>355</v>
      </c>
      <c r="B37" s="147">
        <v>244</v>
      </c>
      <c r="C37" s="147">
        <v>228</v>
      </c>
      <c r="D37" s="5">
        <v>0</v>
      </c>
      <c r="E37" s="2">
        <v>0</v>
      </c>
      <c r="F37" s="2"/>
    </row>
    <row r="38" spans="1:6" ht="18.75" x14ac:dyDescent="0.25">
      <c r="A38" s="48" t="s">
        <v>30</v>
      </c>
      <c r="B38" s="49" t="s">
        <v>5</v>
      </c>
      <c r="C38" s="49">
        <v>290</v>
      </c>
      <c r="D38" s="5">
        <f t="shared" si="1"/>
        <v>0</v>
      </c>
      <c r="E38" s="2">
        <f>E40+E41</f>
        <v>0</v>
      </c>
      <c r="F38" s="2">
        <f>F40+F41</f>
        <v>0</v>
      </c>
    </row>
    <row r="39" spans="1:6" ht="18.75" x14ac:dyDescent="0.25">
      <c r="A39" s="48" t="s">
        <v>9</v>
      </c>
      <c r="B39" s="49"/>
      <c r="C39" s="49"/>
      <c r="D39" s="5">
        <f t="shared" si="1"/>
        <v>0</v>
      </c>
      <c r="E39" s="2"/>
      <c r="F39" s="2"/>
    </row>
    <row r="40" spans="1:6" ht="56.25" x14ac:dyDescent="0.25">
      <c r="A40" s="48" t="s">
        <v>34</v>
      </c>
      <c r="B40" s="49">
        <v>244</v>
      </c>
      <c r="C40" s="49">
        <v>296</v>
      </c>
      <c r="D40" s="5">
        <f t="shared" si="1"/>
        <v>0</v>
      </c>
      <c r="E40" s="2">
        <f>'гос.зад на 2021 год '!E141</f>
        <v>0</v>
      </c>
      <c r="F40" s="2"/>
    </row>
    <row r="41" spans="1:6" ht="56.25" x14ac:dyDescent="0.25">
      <c r="A41" s="48" t="s">
        <v>35</v>
      </c>
      <c r="B41" s="49">
        <v>244</v>
      </c>
      <c r="C41" s="49">
        <v>297</v>
      </c>
      <c r="D41" s="5">
        <f t="shared" si="1"/>
        <v>0</v>
      </c>
      <c r="E41" s="2">
        <f>'гос.зад на 2021 год '!E142</f>
        <v>0</v>
      </c>
      <c r="F41" s="2"/>
    </row>
    <row r="42" spans="1:6" ht="56.25" x14ac:dyDescent="0.25">
      <c r="A42" s="48" t="s">
        <v>59</v>
      </c>
      <c r="B42" s="49" t="s">
        <v>5</v>
      </c>
      <c r="C42" s="49">
        <v>300</v>
      </c>
      <c r="D42" s="5">
        <f t="shared" si="1"/>
        <v>0</v>
      </c>
      <c r="E42" s="2">
        <f>E44+E46+E45</f>
        <v>0</v>
      </c>
      <c r="F42" s="2">
        <f>F44+F46+F45</f>
        <v>0</v>
      </c>
    </row>
    <row r="43" spans="1:6" ht="18.75" x14ac:dyDescent="0.25">
      <c r="A43" s="48" t="s">
        <v>9</v>
      </c>
      <c r="B43" s="49"/>
      <c r="C43" s="49"/>
      <c r="D43" s="5"/>
      <c r="E43" s="2"/>
      <c r="F43" s="2"/>
    </row>
    <row r="44" spans="1:6" ht="14.45" customHeight="1" x14ac:dyDescent="0.25">
      <c r="A44" s="48" t="s">
        <v>36</v>
      </c>
      <c r="B44" s="49">
        <v>244</v>
      </c>
      <c r="C44" s="49">
        <v>310</v>
      </c>
      <c r="D44" s="5">
        <f t="shared" si="1"/>
        <v>0</v>
      </c>
      <c r="E44" s="2">
        <f>'гос.зад на 2021 год '!E145</f>
        <v>0</v>
      </c>
      <c r="F44" s="2"/>
    </row>
    <row r="45" spans="1:6" ht="75" x14ac:dyDescent="0.25">
      <c r="A45" s="48" t="s">
        <v>68</v>
      </c>
      <c r="B45" s="49">
        <v>244</v>
      </c>
      <c r="C45" s="49">
        <v>320</v>
      </c>
      <c r="D45" s="5">
        <f t="shared" si="1"/>
        <v>0</v>
      </c>
      <c r="E45" s="2">
        <f>'гос.зад на 2021 год '!E146</f>
        <v>0</v>
      </c>
      <c r="F45" s="2"/>
    </row>
    <row r="46" spans="1:6" ht="75" x14ac:dyDescent="0.25">
      <c r="A46" s="48" t="s">
        <v>60</v>
      </c>
      <c r="B46" s="49" t="s">
        <v>5</v>
      </c>
      <c r="C46" s="49">
        <v>340</v>
      </c>
      <c r="D46" s="5">
        <f t="shared" si="1"/>
        <v>0</v>
      </c>
      <c r="E46" s="2">
        <f>E48+E49+E50+E51+E52+E53+E55</f>
        <v>0</v>
      </c>
      <c r="F46" s="2">
        <f>F48+F49+F50+F51+F52+F53+F55</f>
        <v>0</v>
      </c>
    </row>
    <row r="47" spans="1:6" ht="18.75" x14ac:dyDescent="0.25">
      <c r="A47" s="48" t="s">
        <v>6</v>
      </c>
      <c r="B47" s="49"/>
      <c r="C47" s="49"/>
      <c r="D47" s="5"/>
      <c r="E47" s="2"/>
      <c r="F47" s="2"/>
    </row>
    <row r="48" spans="1:6" ht="131.25" x14ac:dyDescent="0.25">
      <c r="A48" s="48" t="s">
        <v>37</v>
      </c>
      <c r="B48" s="49">
        <v>244</v>
      </c>
      <c r="C48" s="49">
        <v>341</v>
      </c>
      <c r="D48" s="5">
        <f t="shared" ref="D48:D55" si="4">E48+F48</f>
        <v>0</v>
      </c>
      <c r="E48" s="2">
        <f>'гос.зад на 2021 год '!E149</f>
        <v>0</v>
      </c>
      <c r="F48" s="2"/>
    </row>
    <row r="49" spans="1:6" ht="56.25" x14ac:dyDescent="0.25">
      <c r="A49" s="48" t="s">
        <v>38</v>
      </c>
      <c r="B49" s="49">
        <v>244</v>
      </c>
      <c r="C49" s="49">
        <v>342</v>
      </c>
      <c r="D49" s="5">
        <f t="shared" si="4"/>
        <v>0</v>
      </c>
      <c r="E49" s="2">
        <f>'гос.зад на 2021 год '!E150</f>
        <v>0</v>
      </c>
      <c r="F49" s="2"/>
    </row>
    <row r="50" spans="1:6" ht="75" x14ac:dyDescent="0.25">
      <c r="A50" s="48" t="s">
        <v>39</v>
      </c>
      <c r="B50" s="49">
        <v>244</v>
      </c>
      <c r="C50" s="49">
        <v>343</v>
      </c>
      <c r="D50" s="5">
        <f t="shared" si="4"/>
        <v>0</v>
      </c>
      <c r="E50" s="2">
        <f>'гос.зад на 2021 год '!E151</f>
        <v>0</v>
      </c>
      <c r="F50" s="2"/>
    </row>
    <row r="51" spans="1:6" ht="75" x14ac:dyDescent="0.25">
      <c r="A51" s="48" t="s">
        <v>40</v>
      </c>
      <c r="B51" s="49">
        <v>244</v>
      </c>
      <c r="C51" s="49">
        <v>344</v>
      </c>
      <c r="D51" s="5">
        <f t="shared" si="4"/>
        <v>0</v>
      </c>
      <c r="E51" s="2">
        <f>'гос.зад на 2021 год '!E152</f>
        <v>0</v>
      </c>
      <c r="F51" s="2"/>
    </row>
    <row r="52" spans="1:6" ht="56.25" x14ac:dyDescent="0.25">
      <c r="A52" s="48" t="s">
        <v>41</v>
      </c>
      <c r="B52" s="49">
        <v>244</v>
      </c>
      <c r="C52" s="49">
        <v>345</v>
      </c>
      <c r="D52" s="5">
        <f t="shared" si="4"/>
        <v>0</v>
      </c>
      <c r="E52" s="2">
        <f>'гос.зад на 2021 год '!E153</f>
        <v>0</v>
      </c>
      <c r="F52" s="2"/>
    </row>
    <row r="53" spans="1:6" ht="75" x14ac:dyDescent="0.25">
      <c r="A53" s="48" t="s">
        <v>42</v>
      </c>
      <c r="B53" s="49">
        <v>244</v>
      </c>
      <c r="C53" s="49">
        <v>346</v>
      </c>
      <c r="D53" s="5">
        <f t="shared" si="4"/>
        <v>0</v>
      </c>
      <c r="E53" s="2">
        <f>'гос.зад на 2021 год '!E154</f>
        <v>0</v>
      </c>
      <c r="F53" s="2"/>
    </row>
    <row r="54" spans="1:6" ht="108" customHeight="1" x14ac:dyDescent="0.25">
      <c r="A54" s="151" t="s">
        <v>356</v>
      </c>
      <c r="B54" s="152">
        <v>244</v>
      </c>
      <c r="C54" s="152">
        <v>347</v>
      </c>
      <c r="D54" s="5">
        <v>0</v>
      </c>
      <c r="E54" s="2">
        <v>0</v>
      </c>
      <c r="F54" s="2"/>
    </row>
    <row r="55" spans="1:6" ht="112.5" x14ac:dyDescent="0.25">
      <c r="A55" s="48" t="s">
        <v>43</v>
      </c>
      <c r="B55" s="49">
        <v>244</v>
      </c>
      <c r="C55" s="49">
        <v>349</v>
      </c>
      <c r="D55" s="5">
        <f t="shared" si="4"/>
        <v>0</v>
      </c>
      <c r="E55" s="2">
        <f>'гос.зад на 2021 год '!E156</f>
        <v>0</v>
      </c>
      <c r="F55" s="2"/>
    </row>
    <row r="56" spans="1:6" ht="32.450000000000003" customHeight="1" x14ac:dyDescent="0.25">
      <c r="A56" s="176" t="s">
        <v>201</v>
      </c>
      <c r="B56" s="177"/>
      <c r="C56" s="177"/>
      <c r="D56" s="177"/>
      <c r="E56" s="177"/>
      <c r="F56" s="178"/>
    </row>
    <row r="57" spans="1:6" ht="18.75" x14ac:dyDescent="0.25">
      <c r="A57" s="48" t="s">
        <v>8</v>
      </c>
      <c r="B57" s="49" t="s">
        <v>5</v>
      </c>
      <c r="C57" s="49">
        <v>200</v>
      </c>
      <c r="D57" s="5">
        <f t="shared" ref="D57" si="5">E57+F57</f>
        <v>1123216.8199999998</v>
      </c>
      <c r="E57" s="2">
        <f>E59+E62+E82</f>
        <v>1123216.8199999998</v>
      </c>
      <c r="F57" s="2">
        <f>F59+F62+F82</f>
        <v>0</v>
      </c>
    </row>
    <row r="58" spans="1:6" ht="18.75" x14ac:dyDescent="0.25">
      <c r="A58" s="48" t="s">
        <v>9</v>
      </c>
      <c r="B58" s="49"/>
      <c r="C58" s="49"/>
      <c r="D58" s="5"/>
      <c r="E58" s="2"/>
      <c r="F58" s="2"/>
    </row>
    <row r="59" spans="1:6" ht="75" x14ac:dyDescent="0.25">
      <c r="A59" s="48" t="s">
        <v>10</v>
      </c>
      <c r="B59" s="49" t="s">
        <v>5</v>
      </c>
      <c r="C59" s="49">
        <v>210</v>
      </c>
      <c r="D59" s="5">
        <f t="shared" ref="D59" si="6">E59+F59</f>
        <v>0</v>
      </c>
      <c r="E59" s="2">
        <f>E61</f>
        <v>0</v>
      </c>
      <c r="F59" s="2">
        <f>F61</f>
        <v>0</v>
      </c>
    </row>
    <row r="60" spans="1:6" ht="18.75" x14ac:dyDescent="0.25">
      <c r="A60" s="48" t="s">
        <v>9</v>
      </c>
      <c r="B60" s="49"/>
      <c r="C60" s="49"/>
      <c r="D60" s="5"/>
      <c r="E60" s="2"/>
      <c r="F60" s="2"/>
    </row>
    <row r="61" spans="1:6" ht="93.75" x14ac:dyDescent="0.25">
      <c r="A61" s="48" t="s">
        <v>200</v>
      </c>
      <c r="B61" s="49">
        <v>244</v>
      </c>
      <c r="C61" s="49">
        <v>214</v>
      </c>
      <c r="D61" s="5">
        <f>E61+F61</f>
        <v>0</v>
      </c>
      <c r="E61" s="2">
        <f>'гос.зад на 2021 год '!E162</f>
        <v>0</v>
      </c>
      <c r="F61" s="2"/>
    </row>
    <row r="62" spans="1:6" ht="37.5" x14ac:dyDescent="0.25">
      <c r="A62" s="48" t="s">
        <v>14</v>
      </c>
      <c r="B62" s="49" t="s">
        <v>5</v>
      </c>
      <c r="C62" s="49">
        <v>220</v>
      </c>
      <c r="D62" s="5">
        <f t="shared" ref="D62" si="7">E62+F62</f>
        <v>1123216.8199999998</v>
      </c>
      <c r="E62" s="2">
        <f>E64+E65+E66+E73+E74+E77+E80</f>
        <v>1123216.8199999998</v>
      </c>
      <c r="F62" s="2">
        <f>F64+F65+F66+F73+F74+F77+F80</f>
        <v>0</v>
      </c>
    </row>
    <row r="63" spans="1:6" ht="18.75" x14ac:dyDescent="0.25">
      <c r="A63" s="48" t="s">
        <v>9</v>
      </c>
      <c r="B63" s="49"/>
      <c r="C63" s="49"/>
      <c r="D63" s="5"/>
      <c r="E63" s="2"/>
      <c r="F63" s="2"/>
    </row>
    <row r="64" spans="1:6" ht="18.75" x14ac:dyDescent="0.25">
      <c r="A64" s="48" t="s">
        <v>15</v>
      </c>
      <c r="B64" s="49">
        <v>244</v>
      </c>
      <c r="C64" s="49">
        <v>221</v>
      </c>
      <c r="D64" s="5">
        <f t="shared" ref="D64:D66" si="8">E64+F64</f>
        <v>50000</v>
      </c>
      <c r="E64" s="2">
        <f>'гос.зад на 2021 год '!E165</f>
        <v>50000</v>
      </c>
      <c r="F64" s="2"/>
    </row>
    <row r="65" spans="1:6" ht="37.5" x14ac:dyDescent="0.25">
      <c r="A65" s="48" t="s">
        <v>16</v>
      </c>
      <c r="B65" s="49">
        <v>244</v>
      </c>
      <c r="C65" s="49">
        <v>222</v>
      </c>
      <c r="D65" s="5">
        <f t="shared" si="8"/>
        <v>0</v>
      </c>
      <c r="E65" s="2">
        <f>'гос.зад на 2021 год '!E166</f>
        <v>0</v>
      </c>
      <c r="F65" s="2"/>
    </row>
    <row r="66" spans="1:6" ht="37.5" x14ac:dyDescent="0.25">
      <c r="A66" s="48" t="s">
        <v>17</v>
      </c>
      <c r="B66" s="49" t="s">
        <v>5</v>
      </c>
      <c r="C66" s="49">
        <v>223</v>
      </c>
      <c r="D66" s="5">
        <f t="shared" si="8"/>
        <v>585730.81999999995</v>
      </c>
      <c r="E66" s="2">
        <f t="shared" ref="E66:F66" si="9">E68+E69+E70+E71+E72</f>
        <v>585730.81999999995</v>
      </c>
      <c r="F66" s="2">
        <f t="shared" si="9"/>
        <v>0</v>
      </c>
    </row>
    <row r="67" spans="1:6" ht="18.75" x14ac:dyDescent="0.25">
      <c r="A67" s="48" t="s">
        <v>6</v>
      </c>
      <c r="B67" s="49"/>
      <c r="C67" s="49"/>
      <c r="D67" s="5"/>
      <c r="E67" s="2"/>
      <c r="F67" s="2"/>
    </row>
    <row r="68" spans="1:6" ht="56.25" x14ac:dyDescent="0.25">
      <c r="A68" s="48" t="s">
        <v>18</v>
      </c>
      <c r="B68" s="49">
        <v>247</v>
      </c>
      <c r="C68" s="49">
        <v>223</v>
      </c>
      <c r="D68" s="5">
        <f t="shared" ref="D68:D73" si="10">E68+F68</f>
        <v>94093.51</v>
      </c>
      <c r="E68" s="2">
        <f>'гос.зад на 2021 год '!E169</f>
        <v>94093.51</v>
      </c>
      <c r="F68" s="2"/>
    </row>
    <row r="69" spans="1:6" ht="37.5" x14ac:dyDescent="0.25">
      <c r="A69" s="48" t="s">
        <v>19</v>
      </c>
      <c r="B69" s="49">
        <v>247</v>
      </c>
      <c r="C69" s="49">
        <v>223</v>
      </c>
      <c r="D69" s="5">
        <f t="shared" si="10"/>
        <v>0</v>
      </c>
      <c r="E69" s="2">
        <f>'гос.зад на 2021 год '!E170</f>
        <v>0</v>
      </c>
      <c r="F69" s="2"/>
    </row>
    <row r="70" spans="1:6" ht="75" x14ac:dyDescent="0.25">
      <c r="A70" s="48" t="s">
        <v>20</v>
      </c>
      <c r="B70" s="49">
        <v>247</v>
      </c>
      <c r="C70" s="49">
        <v>223</v>
      </c>
      <c r="D70" s="5">
        <f t="shared" si="10"/>
        <v>474055.47</v>
      </c>
      <c r="E70" s="2">
        <f>'гос.зад на 2021 год '!E171</f>
        <v>474055.47</v>
      </c>
      <c r="F70" s="2"/>
    </row>
    <row r="71" spans="1:6" ht="75" x14ac:dyDescent="0.25">
      <c r="A71" s="48" t="s">
        <v>21</v>
      </c>
      <c r="B71" s="49">
        <v>244</v>
      </c>
      <c r="C71" s="49">
        <v>223</v>
      </c>
      <c r="D71" s="5">
        <f t="shared" si="10"/>
        <v>17581.84</v>
      </c>
      <c r="E71" s="2">
        <f>'гос.зад на 2021 год '!E172</f>
        <v>17581.84</v>
      </c>
      <c r="F71" s="2"/>
    </row>
    <row r="72" spans="1:6" ht="56.25" x14ac:dyDescent="0.25">
      <c r="A72" s="48" t="s">
        <v>22</v>
      </c>
      <c r="B72" s="49">
        <v>244</v>
      </c>
      <c r="C72" s="49">
        <v>223</v>
      </c>
      <c r="D72" s="5">
        <f t="shared" si="10"/>
        <v>0</v>
      </c>
      <c r="E72" s="2">
        <f>'гос.зад на 2021 год '!E173</f>
        <v>0</v>
      </c>
      <c r="F72" s="2"/>
    </row>
    <row r="73" spans="1:6" ht="168.75" x14ac:dyDescent="0.25">
      <c r="A73" s="48" t="s">
        <v>23</v>
      </c>
      <c r="B73" s="49">
        <v>244</v>
      </c>
      <c r="C73" s="49">
        <v>224</v>
      </c>
      <c r="D73" s="5">
        <f t="shared" si="10"/>
        <v>333000</v>
      </c>
      <c r="E73" s="2">
        <f>'гос.зад на 2021 год '!E174</f>
        <v>333000</v>
      </c>
      <c r="F73" s="2"/>
    </row>
    <row r="74" spans="1:6" ht="56.25" x14ac:dyDescent="0.25">
      <c r="A74" s="48" t="s">
        <v>24</v>
      </c>
      <c r="B74" s="49" t="s">
        <v>5</v>
      </c>
      <c r="C74" s="49">
        <v>225</v>
      </c>
      <c r="D74" s="2">
        <f t="shared" ref="D74" si="11">D75+D76</f>
        <v>95000</v>
      </c>
      <c r="E74" s="2">
        <f>E75+E76</f>
        <v>95000</v>
      </c>
      <c r="F74" s="2">
        <f t="shared" ref="F74" si="12">F75+F76</f>
        <v>0</v>
      </c>
    </row>
    <row r="75" spans="1:6" ht="18.75" x14ac:dyDescent="0.25">
      <c r="A75" s="159" t="s">
        <v>6</v>
      </c>
      <c r="B75" s="49">
        <v>243</v>
      </c>
      <c r="C75" s="49">
        <v>225</v>
      </c>
      <c r="D75" s="5">
        <f t="shared" ref="D75:D85" si="13">E75+F75</f>
        <v>0</v>
      </c>
      <c r="E75" s="2">
        <f>'гос.зад на 2021 год '!E176</f>
        <v>0</v>
      </c>
      <c r="F75" s="2"/>
    </row>
    <row r="76" spans="1:6" ht="18.75" x14ac:dyDescent="0.25">
      <c r="A76" s="159"/>
      <c r="B76" s="49">
        <v>244</v>
      </c>
      <c r="C76" s="49">
        <v>225</v>
      </c>
      <c r="D76" s="5">
        <f t="shared" si="13"/>
        <v>95000</v>
      </c>
      <c r="E76" s="2">
        <f>'гос.зад на 2021 год '!E177</f>
        <v>95000</v>
      </c>
      <c r="F76" s="2"/>
    </row>
    <row r="77" spans="1:6" ht="37.5" x14ac:dyDescent="0.25">
      <c r="A77" s="48" t="s">
        <v>58</v>
      </c>
      <c r="B77" s="49" t="s">
        <v>5</v>
      </c>
      <c r="C77" s="49">
        <v>226</v>
      </c>
      <c r="D77" s="5">
        <f t="shared" si="13"/>
        <v>52486</v>
      </c>
      <c r="E77" s="2">
        <f>E78+E79</f>
        <v>52486</v>
      </c>
      <c r="F77" s="2">
        <f>F78+F79</f>
        <v>0</v>
      </c>
    </row>
    <row r="78" spans="1:6" ht="18.75" x14ac:dyDescent="0.25">
      <c r="A78" s="159" t="s">
        <v>6</v>
      </c>
      <c r="B78" s="49">
        <v>243</v>
      </c>
      <c r="C78" s="49">
        <v>226</v>
      </c>
      <c r="D78" s="5">
        <f t="shared" si="13"/>
        <v>0</v>
      </c>
      <c r="E78" s="2">
        <f>'гос.зад на 2021 год '!E179</f>
        <v>0</v>
      </c>
      <c r="F78" s="2"/>
    </row>
    <row r="79" spans="1:6" ht="18.75" x14ac:dyDescent="0.25">
      <c r="A79" s="159"/>
      <c r="B79" s="49">
        <v>244</v>
      </c>
      <c r="C79" s="49">
        <v>226</v>
      </c>
      <c r="D79" s="5">
        <f t="shared" si="13"/>
        <v>52486</v>
      </c>
      <c r="E79" s="2">
        <f>'гос.зад на 2021 год '!E180</f>
        <v>52486</v>
      </c>
      <c r="F79" s="2"/>
    </row>
    <row r="80" spans="1:6" ht="18.75" x14ac:dyDescent="0.25">
      <c r="A80" s="48" t="s">
        <v>25</v>
      </c>
      <c r="B80" s="49">
        <v>244</v>
      </c>
      <c r="C80" s="49">
        <v>227</v>
      </c>
      <c r="D80" s="5">
        <f t="shared" si="13"/>
        <v>7000</v>
      </c>
      <c r="E80" s="2">
        <f>'гос.зад на 2021 год '!E181</f>
        <v>7000</v>
      </c>
      <c r="F80" s="2"/>
    </row>
    <row r="81" spans="1:6" ht="52.5" customHeight="1" x14ac:dyDescent="0.25">
      <c r="A81" s="146" t="s">
        <v>355</v>
      </c>
      <c r="B81" s="147">
        <v>244</v>
      </c>
      <c r="C81" s="147">
        <v>228</v>
      </c>
      <c r="D81" s="5">
        <v>0</v>
      </c>
      <c r="E81" s="2">
        <v>0</v>
      </c>
      <c r="F81" s="2"/>
    </row>
    <row r="82" spans="1:6" ht="18.75" x14ac:dyDescent="0.25">
      <c r="A82" s="48" t="s">
        <v>30</v>
      </c>
      <c r="B82" s="49" t="s">
        <v>5</v>
      </c>
      <c r="C82" s="49">
        <v>290</v>
      </c>
      <c r="D82" s="5">
        <f t="shared" si="13"/>
        <v>0</v>
      </c>
      <c r="E82" s="2">
        <f>E84+E85</f>
        <v>0</v>
      </c>
      <c r="F82" s="2">
        <f>F84+F85</f>
        <v>0</v>
      </c>
    </row>
    <row r="83" spans="1:6" ht="18.75" x14ac:dyDescent="0.25">
      <c r="A83" s="48" t="s">
        <v>9</v>
      </c>
      <c r="B83" s="49"/>
      <c r="C83" s="49"/>
      <c r="D83" s="5">
        <f t="shared" si="13"/>
        <v>0</v>
      </c>
      <c r="E83" s="2"/>
      <c r="F83" s="2"/>
    </row>
    <row r="84" spans="1:6" ht="56.25" x14ac:dyDescent="0.25">
      <c r="A84" s="48" t="s">
        <v>34</v>
      </c>
      <c r="B84" s="49">
        <v>244</v>
      </c>
      <c r="C84" s="49">
        <v>296</v>
      </c>
      <c r="D84" s="5">
        <f t="shared" si="13"/>
        <v>0</v>
      </c>
      <c r="E84" s="2">
        <f>'гос.зад на 2021 год '!E185</f>
        <v>0</v>
      </c>
      <c r="F84" s="2"/>
    </row>
    <row r="85" spans="1:6" ht="56.25" x14ac:dyDescent="0.25">
      <c r="A85" s="48" t="s">
        <v>35</v>
      </c>
      <c r="B85" s="49">
        <v>244</v>
      </c>
      <c r="C85" s="49">
        <v>297</v>
      </c>
      <c r="D85" s="5">
        <f t="shared" si="13"/>
        <v>0</v>
      </c>
      <c r="E85" s="2">
        <f>'гос.зад на 2021 год '!E186</f>
        <v>0</v>
      </c>
      <c r="F85" s="2"/>
    </row>
    <row r="86" spans="1:6" ht="56.25" x14ac:dyDescent="0.25">
      <c r="A86" s="48" t="s">
        <v>59</v>
      </c>
      <c r="B86" s="49" t="s">
        <v>5</v>
      </c>
      <c r="C86" s="49">
        <v>300</v>
      </c>
      <c r="D86" s="5">
        <f>E86+F86</f>
        <v>1393071.17</v>
      </c>
      <c r="E86" s="2">
        <f>E88+E89+E90</f>
        <v>1393071.17</v>
      </c>
      <c r="F86" s="2">
        <v>0</v>
      </c>
    </row>
    <row r="87" spans="1:6" ht="18.75" x14ac:dyDescent="0.25">
      <c r="A87" s="48" t="s">
        <v>9</v>
      </c>
      <c r="B87" s="49"/>
      <c r="C87" s="49"/>
      <c r="D87" s="5"/>
      <c r="E87" s="2"/>
      <c r="F87" s="2"/>
    </row>
    <row r="88" spans="1:6" ht="56.25" x14ac:dyDescent="0.25">
      <c r="A88" s="48" t="s">
        <v>36</v>
      </c>
      <c r="B88" s="49">
        <v>244</v>
      </c>
      <c r="C88" s="49">
        <v>310</v>
      </c>
      <c r="D88" s="5">
        <f t="shared" ref="D88:D89" si="14">E88+F88</f>
        <v>0</v>
      </c>
      <c r="E88" s="2">
        <f>'гос.зад на 2021 год '!E189</f>
        <v>0</v>
      </c>
      <c r="F88" s="2"/>
    </row>
    <row r="89" spans="1:6" ht="75" x14ac:dyDescent="0.25">
      <c r="A89" s="48" t="s">
        <v>68</v>
      </c>
      <c r="B89" s="49">
        <v>244</v>
      </c>
      <c r="C89" s="49">
        <v>320</v>
      </c>
      <c r="D89" s="5">
        <f t="shared" si="14"/>
        <v>0</v>
      </c>
      <c r="E89" s="2">
        <f>'гос.зад на 2021 год '!E190</f>
        <v>0</v>
      </c>
      <c r="F89" s="2"/>
    </row>
    <row r="90" spans="1:6" ht="75" x14ac:dyDescent="0.25">
      <c r="A90" s="48" t="s">
        <v>60</v>
      </c>
      <c r="B90" s="49" t="s">
        <v>5</v>
      </c>
      <c r="C90" s="49">
        <v>340</v>
      </c>
      <c r="D90" s="5">
        <f>E90+F90</f>
        <v>1393071.17</v>
      </c>
      <c r="E90" s="2">
        <f>E94+E97</f>
        <v>1393071.17</v>
      </c>
      <c r="F90" s="2">
        <v>0</v>
      </c>
    </row>
    <row r="91" spans="1:6" ht="18.75" x14ac:dyDescent="0.25">
      <c r="A91" s="48" t="s">
        <v>6</v>
      </c>
      <c r="B91" s="49"/>
      <c r="C91" s="49"/>
      <c r="D91" s="5"/>
      <c r="E91" s="2"/>
      <c r="F91" s="2"/>
    </row>
    <row r="92" spans="1:6" ht="131.25" x14ac:dyDescent="0.25">
      <c r="A92" s="48" t="s">
        <v>37</v>
      </c>
      <c r="B92" s="49">
        <v>244</v>
      </c>
      <c r="C92" s="49">
        <v>341</v>
      </c>
      <c r="D92" s="5">
        <f t="shared" ref="D92:D99" si="15">E92+F92</f>
        <v>0</v>
      </c>
      <c r="E92" s="2">
        <f>'гос.зад на 2021 год '!E193</f>
        <v>0</v>
      </c>
      <c r="F92" s="2"/>
    </row>
    <row r="93" spans="1:6" ht="56.25" x14ac:dyDescent="0.25">
      <c r="A93" s="48" t="s">
        <v>38</v>
      </c>
      <c r="B93" s="49">
        <v>244</v>
      </c>
      <c r="C93" s="49">
        <v>342</v>
      </c>
      <c r="D93" s="5">
        <f t="shared" si="15"/>
        <v>0</v>
      </c>
      <c r="E93" s="2">
        <f>'гос.зад на 2021 год '!E194</f>
        <v>0</v>
      </c>
      <c r="F93" s="2"/>
    </row>
    <row r="94" spans="1:6" ht="98.25" customHeight="1" x14ac:dyDescent="0.25">
      <c r="A94" s="48" t="s">
        <v>39</v>
      </c>
      <c r="B94" s="49">
        <v>244</v>
      </c>
      <c r="C94" s="49">
        <v>343</v>
      </c>
      <c r="D94" s="5">
        <f t="shared" si="15"/>
        <v>45820.75</v>
      </c>
      <c r="E94" s="2">
        <f>'гос.зад на 2021 год '!E195</f>
        <v>45820.75</v>
      </c>
      <c r="F94" s="2"/>
    </row>
    <row r="95" spans="1:6" ht="75" x14ac:dyDescent="0.25">
      <c r="A95" s="48" t="s">
        <v>40</v>
      </c>
      <c r="B95" s="49">
        <v>244</v>
      </c>
      <c r="C95" s="49">
        <v>344</v>
      </c>
      <c r="D95" s="5">
        <f t="shared" si="15"/>
        <v>0</v>
      </c>
      <c r="E95" s="2">
        <f>'гос.зад на 2021 год '!E196</f>
        <v>0</v>
      </c>
      <c r="F95" s="2"/>
    </row>
    <row r="96" spans="1:6" ht="78.75" customHeight="1" x14ac:dyDescent="0.25">
      <c r="A96" s="48" t="s">
        <v>41</v>
      </c>
      <c r="B96" s="49">
        <v>244</v>
      </c>
      <c r="C96" s="49">
        <v>345</v>
      </c>
      <c r="D96" s="5">
        <f t="shared" si="15"/>
        <v>0</v>
      </c>
      <c r="E96" s="2">
        <f>'гос.зад на 2021 год '!E197</f>
        <v>0</v>
      </c>
      <c r="F96" s="2"/>
    </row>
    <row r="97" spans="1:6" ht="92.25" customHeight="1" x14ac:dyDescent="0.25">
      <c r="A97" s="151" t="s">
        <v>42</v>
      </c>
      <c r="B97" s="147">
        <v>244</v>
      </c>
      <c r="C97" s="147">
        <v>346</v>
      </c>
      <c r="D97" s="5">
        <f>E97+F97</f>
        <v>1347250.42</v>
      </c>
      <c r="E97" s="2">
        <v>1347250.42</v>
      </c>
      <c r="F97" s="2"/>
    </row>
    <row r="98" spans="1:6" ht="112.5" customHeight="1" x14ac:dyDescent="0.25">
      <c r="A98" s="48" t="s">
        <v>356</v>
      </c>
      <c r="B98" s="49">
        <v>244</v>
      </c>
      <c r="C98" s="49">
        <v>347</v>
      </c>
      <c r="D98" s="5">
        <f t="shared" si="15"/>
        <v>0</v>
      </c>
      <c r="E98" s="2">
        <v>0</v>
      </c>
      <c r="F98" s="2"/>
    </row>
    <row r="99" spans="1:6" ht="99.6" customHeight="1" x14ac:dyDescent="0.25">
      <c r="A99" s="48" t="s">
        <v>43</v>
      </c>
      <c r="B99" s="49">
        <v>244</v>
      </c>
      <c r="C99" s="49">
        <v>349</v>
      </c>
      <c r="D99" s="5">
        <f t="shared" si="15"/>
        <v>0</v>
      </c>
      <c r="E99" s="2">
        <f>'гос.зад на 2021 год '!E201</f>
        <v>0</v>
      </c>
      <c r="F99" s="4"/>
    </row>
    <row r="100" spans="1:6" ht="18.75" x14ac:dyDescent="0.25">
      <c r="A100" s="15"/>
      <c r="B100" s="19"/>
      <c r="C100" s="19"/>
      <c r="D100" s="36"/>
      <c r="E100" s="36"/>
      <c r="F100" s="36"/>
    </row>
    <row r="101" spans="1:6" x14ac:dyDescent="0.25">
      <c r="A101" s="11"/>
    </row>
    <row r="102" spans="1:6" ht="37.5" x14ac:dyDescent="0.3">
      <c r="A102" s="29" t="s">
        <v>52</v>
      </c>
      <c r="B102" s="162"/>
      <c r="C102" s="162"/>
      <c r="D102" s="10"/>
      <c r="E102" s="162" t="s">
        <v>294</v>
      </c>
      <c r="F102" s="162"/>
    </row>
    <row r="103" spans="1:6" ht="18.75" x14ac:dyDescent="0.3">
      <c r="A103" s="29"/>
      <c r="B103" s="161" t="s">
        <v>53</v>
      </c>
      <c r="C103" s="161"/>
      <c r="D103" s="10"/>
      <c r="E103" s="161" t="s">
        <v>54</v>
      </c>
      <c r="F103" s="161"/>
    </row>
    <row r="104" spans="1:6" ht="18.75" x14ac:dyDescent="0.3">
      <c r="A104" s="29"/>
      <c r="B104" s="10"/>
      <c r="C104" s="10"/>
      <c r="D104" s="10"/>
      <c r="E104" s="10"/>
      <c r="F104" s="10"/>
    </row>
    <row r="105" spans="1:6" ht="37.5" x14ac:dyDescent="0.3">
      <c r="A105" s="29" t="s">
        <v>55</v>
      </c>
      <c r="B105" s="162"/>
      <c r="C105" s="162"/>
      <c r="D105" s="10"/>
      <c r="E105" s="162" t="s">
        <v>295</v>
      </c>
      <c r="F105" s="162"/>
    </row>
    <row r="106" spans="1:6" ht="18.75" x14ac:dyDescent="0.3">
      <c r="A106" s="29"/>
      <c r="B106" s="161" t="s">
        <v>53</v>
      </c>
      <c r="C106" s="161"/>
      <c r="D106" s="10"/>
      <c r="E106" s="161" t="s">
        <v>54</v>
      </c>
      <c r="F106" s="161"/>
    </row>
    <row r="107" spans="1:6" ht="18.75" x14ac:dyDescent="0.3">
      <c r="A107" s="29"/>
      <c r="B107" s="111"/>
      <c r="C107" s="111"/>
      <c r="D107" s="10"/>
      <c r="E107" s="111"/>
      <c r="F107" s="111"/>
    </row>
    <row r="108" spans="1:6" ht="18.75" x14ac:dyDescent="0.3">
      <c r="A108" s="29" t="s">
        <v>56</v>
      </c>
      <c r="B108" s="162"/>
      <c r="C108" s="162"/>
      <c r="D108" s="10"/>
      <c r="E108" s="162" t="s">
        <v>296</v>
      </c>
      <c r="F108" s="162"/>
    </row>
    <row r="109" spans="1:6" ht="18.75" x14ac:dyDescent="0.3">
      <c r="A109" s="29"/>
      <c r="B109" s="161" t="s">
        <v>53</v>
      </c>
      <c r="C109" s="161"/>
      <c r="D109" s="10"/>
      <c r="E109" s="161" t="s">
        <v>54</v>
      </c>
      <c r="F109" s="161"/>
    </row>
    <row r="110" spans="1:6" ht="18.75" x14ac:dyDescent="0.3">
      <c r="A110" s="29" t="s">
        <v>57</v>
      </c>
      <c r="B110" s="10"/>
      <c r="C110" s="10"/>
      <c r="D110" s="10"/>
      <c r="E110" s="10"/>
      <c r="F110" s="10"/>
    </row>
    <row r="111" spans="1:6" ht="18.75" x14ac:dyDescent="0.3">
      <c r="A111" s="160" t="s">
        <v>44</v>
      </c>
      <c r="B111" s="160"/>
      <c r="C111" s="10"/>
      <c r="D111" s="10"/>
      <c r="E111" s="10"/>
      <c r="F111" s="10"/>
    </row>
  </sheetData>
  <mergeCells count="27">
    <mergeCell ref="A12:F12"/>
    <mergeCell ref="E5:F5"/>
    <mergeCell ref="B5:B7"/>
    <mergeCell ref="A1:F1"/>
    <mergeCell ref="A2:F2"/>
    <mergeCell ref="A5:A7"/>
    <mergeCell ref="C5:C7"/>
    <mergeCell ref="D5:D7"/>
    <mergeCell ref="E6:F6"/>
    <mergeCell ref="A56:F56"/>
    <mergeCell ref="A75:A76"/>
    <mergeCell ref="A78:A79"/>
    <mergeCell ref="A31:A32"/>
    <mergeCell ref="A34:A35"/>
    <mergeCell ref="B102:C102"/>
    <mergeCell ref="E102:F102"/>
    <mergeCell ref="B103:C103"/>
    <mergeCell ref="E103:F103"/>
    <mergeCell ref="B105:C105"/>
    <mergeCell ref="E105:F105"/>
    <mergeCell ref="A111:B111"/>
    <mergeCell ref="B106:C106"/>
    <mergeCell ref="E106:F106"/>
    <mergeCell ref="B108:C108"/>
    <mergeCell ref="E108:F108"/>
    <mergeCell ref="B109:C109"/>
    <mergeCell ref="E109:F109"/>
  </mergeCells>
  <pageMargins left="1.3779527559055118" right="0.39370078740157483" top="0.98425196850393704" bottom="0.78740157480314965" header="0.31496062992125984" footer="0.31496062992125984"/>
  <pageSetup paperSize="9" scale="75" firstPageNumber="12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05"/>
  <sheetViews>
    <sheetView tabSelected="1" topLeftCell="A259" zoomScaleNormal="100" workbookViewId="0">
      <selection activeCell="C280" sqref="C280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7" width="16.42578125" style="7" customWidth="1"/>
    <col min="8" max="9" width="8.85546875" style="7" customWidth="1"/>
    <col min="10" max="16384" width="8.85546875" style="7"/>
  </cols>
  <sheetData>
    <row r="1" spans="1:7" ht="18.75" x14ac:dyDescent="0.25">
      <c r="A1" s="6"/>
      <c r="E1" s="223"/>
      <c r="F1" s="223"/>
      <c r="G1" s="223"/>
    </row>
    <row r="2" spans="1:7" ht="40.15" customHeight="1" x14ac:dyDescent="0.25">
      <c r="A2" s="221" t="s">
        <v>255</v>
      </c>
      <c r="B2" s="221"/>
      <c r="C2" s="221"/>
      <c r="D2" s="221"/>
      <c r="E2" s="221"/>
      <c r="F2" s="221"/>
      <c r="G2" s="221"/>
    </row>
    <row r="3" spans="1:7" ht="18.75" x14ac:dyDescent="0.25">
      <c r="A3" s="59"/>
      <c r="B3" s="59"/>
      <c r="C3" s="59"/>
      <c r="D3" s="59"/>
      <c r="E3" s="59"/>
      <c r="F3" s="59"/>
      <c r="G3" s="59"/>
    </row>
    <row r="4" spans="1:7" ht="35.450000000000003" customHeight="1" x14ac:dyDescent="0.25">
      <c r="A4" s="221" t="s">
        <v>180</v>
      </c>
      <c r="B4" s="221"/>
      <c r="C4" s="221"/>
      <c r="D4" s="221"/>
      <c r="E4" s="221"/>
      <c r="F4" s="221"/>
      <c r="G4" s="221"/>
    </row>
    <row r="5" spans="1:7" ht="35.450000000000003" customHeight="1" x14ac:dyDescent="0.25">
      <c r="A5" s="221" t="s">
        <v>167</v>
      </c>
      <c r="B5" s="221"/>
      <c r="C5" s="221"/>
      <c r="D5" s="221"/>
      <c r="E5" s="221"/>
      <c r="F5" s="221"/>
      <c r="G5" s="221"/>
    </row>
    <row r="6" spans="1:7" ht="18.75" x14ac:dyDescent="0.25">
      <c r="A6" s="55"/>
    </row>
    <row r="7" spans="1:7" ht="18.75" x14ac:dyDescent="0.3">
      <c r="A7" s="9" t="s">
        <v>254</v>
      </c>
      <c r="B7" s="10">
        <v>120</v>
      </c>
    </row>
    <row r="8" spans="1:7" x14ac:dyDescent="0.25">
      <c r="A8" s="11"/>
    </row>
    <row r="9" spans="1:7" ht="79.900000000000006" customHeight="1" x14ac:dyDescent="0.25">
      <c r="A9" s="58" t="s">
        <v>85</v>
      </c>
      <c r="B9" s="190" t="s">
        <v>165</v>
      </c>
      <c r="C9" s="190"/>
      <c r="D9" s="190" t="s">
        <v>166</v>
      </c>
      <c r="E9" s="190"/>
      <c r="F9" s="190" t="s">
        <v>93</v>
      </c>
      <c r="G9" s="190"/>
    </row>
    <row r="10" spans="1:7" ht="18.75" x14ac:dyDescent="0.25">
      <c r="A10" s="58">
        <v>1</v>
      </c>
      <c r="B10" s="190">
        <v>2</v>
      </c>
      <c r="C10" s="190"/>
      <c r="D10" s="190">
        <v>3</v>
      </c>
      <c r="E10" s="190"/>
      <c r="F10" s="190">
        <v>4</v>
      </c>
      <c r="G10" s="190"/>
    </row>
    <row r="11" spans="1:7" ht="37.5" x14ac:dyDescent="0.25">
      <c r="A11" s="13" t="s">
        <v>168</v>
      </c>
      <c r="B11" s="190"/>
      <c r="C11" s="190"/>
      <c r="D11" s="190"/>
      <c r="E11" s="190"/>
      <c r="F11" s="220">
        <f>B11*D11</f>
        <v>0</v>
      </c>
      <c r="G11" s="220"/>
    </row>
    <row r="12" spans="1:7" ht="18.75" x14ac:dyDescent="0.25">
      <c r="A12" s="13" t="s">
        <v>119</v>
      </c>
      <c r="B12" s="190"/>
      <c r="C12" s="190"/>
      <c r="D12" s="190"/>
      <c r="E12" s="190"/>
      <c r="F12" s="190"/>
      <c r="G12" s="190"/>
    </row>
    <row r="13" spans="1:7" ht="18.75" x14ac:dyDescent="0.25">
      <c r="A13" s="55"/>
    </row>
    <row r="14" spans="1:7" ht="43.9" customHeight="1" x14ac:dyDescent="0.25">
      <c r="A14" s="221" t="s">
        <v>173</v>
      </c>
      <c r="B14" s="221"/>
      <c r="C14" s="221"/>
      <c r="D14" s="221"/>
      <c r="E14" s="221"/>
      <c r="F14" s="221"/>
      <c r="G14" s="221"/>
    </row>
    <row r="15" spans="1:7" ht="18.75" x14ac:dyDescent="0.25">
      <c r="A15" s="59"/>
      <c r="B15" s="59"/>
      <c r="C15" s="59"/>
      <c r="D15" s="59"/>
      <c r="E15" s="59"/>
      <c r="F15" s="59"/>
      <c r="G15" s="59"/>
    </row>
    <row r="16" spans="1:7" ht="18.75" x14ac:dyDescent="0.3">
      <c r="A16" s="9" t="s">
        <v>254</v>
      </c>
      <c r="B16" s="10">
        <v>130</v>
      </c>
    </row>
    <row r="17" spans="1:7" x14ac:dyDescent="0.25">
      <c r="A17" s="11"/>
    </row>
    <row r="18" spans="1:7" ht="55.9" customHeight="1" x14ac:dyDescent="0.25">
      <c r="A18" s="58" t="s">
        <v>85</v>
      </c>
      <c r="B18" s="190" t="s">
        <v>171</v>
      </c>
      <c r="C18" s="190"/>
      <c r="D18" s="190" t="s">
        <v>172</v>
      </c>
      <c r="E18" s="190"/>
      <c r="F18" s="190" t="s">
        <v>268</v>
      </c>
      <c r="G18" s="190"/>
    </row>
    <row r="19" spans="1:7" ht="18.75" x14ac:dyDescent="0.25">
      <c r="A19" s="58">
        <v>1</v>
      </c>
      <c r="B19" s="190">
        <v>2</v>
      </c>
      <c r="C19" s="190"/>
      <c r="D19" s="190">
        <v>3</v>
      </c>
      <c r="E19" s="190"/>
      <c r="F19" s="190">
        <v>4</v>
      </c>
      <c r="G19" s="190"/>
    </row>
    <row r="20" spans="1:7" ht="112.5" x14ac:dyDescent="0.25">
      <c r="A20" s="13" t="s">
        <v>169</v>
      </c>
      <c r="B20" s="190" t="s">
        <v>116</v>
      </c>
      <c r="C20" s="190"/>
      <c r="D20" s="190" t="s">
        <v>116</v>
      </c>
      <c r="E20" s="190"/>
      <c r="F20" s="220">
        <v>0</v>
      </c>
      <c r="G20" s="220"/>
    </row>
    <row r="21" spans="1:7" ht="18.75" x14ac:dyDescent="0.25">
      <c r="A21" s="55"/>
    </row>
    <row r="22" spans="1:7" ht="18.75" x14ac:dyDescent="0.3">
      <c r="A22" s="9" t="s">
        <v>254</v>
      </c>
      <c r="B22" s="10">
        <v>130</v>
      </c>
    </row>
    <row r="23" spans="1:7" x14ac:dyDescent="0.25">
      <c r="A23" s="11"/>
    </row>
    <row r="24" spans="1:7" ht="41.45" customHeight="1" x14ac:dyDescent="0.25">
      <c r="A24" s="58" t="s">
        <v>85</v>
      </c>
      <c r="B24" s="190" t="s">
        <v>171</v>
      </c>
      <c r="C24" s="190"/>
      <c r="D24" s="190" t="s">
        <v>172</v>
      </c>
      <c r="E24" s="190"/>
      <c r="F24" s="190" t="s">
        <v>93</v>
      </c>
      <c r="G24" s="190"/>
    </row>
    <row r="25" spans="1:7" ht="18.75" x14ac:dyDescent="0.25">
      <c r="A25" s="58">
        <v>1</v>
      </c>
      <c r="B25" s="190">
        <v>2</v>
      </c>
      <c r="C25" s="190"/>
      <c r="D25" s="190">
        <v>3</v>
      </c>
      <c r="E25" s="190"/>
      <c r="F25" s="190">
        <v>4</v>
      </c>
      <c r="G25" s="190"/>
    </row>
    <row r="26" spans="1:7" ht="75" x14ac:dyDescent="0.25">
      <c r="A26" s="13" t="s">
        <v>163</v>
      </c>
      <c r="B26" s="190"/>
      <c r="C26" s="190"/>
      <c r="D26" s="190"/>
      <c r="E26" s="190"/>
      <c r="F26" s="220">
        <f>B26*D26</f>
        <v>0</v>
      </c>
      <c r="G26" s="220"/>
    </row>
    <row r="27" spans="1:7" ht="18.75" x14ac:dyDescent="0.25">
      <c r="A27" s="55"/>
    </row>
    <row r="28" spans="1:7" ht="18.75" x14ac:dyDescent="0.3">
      <c r="A28" s="9" t="s">
        <v>254</v>
      </c>
      <c r="B28" s="10">
        <v>150</v>
      </c>
    </row>
    <row r="29" spans="1:7" x14ac:dyDescent="0.25">
      <c r="A29" s="11"/>
    </row>
    <row r="30" spans="1:7" ht="42.6" customHeight="1" x14ac:dyDescent="0.25">
      <c r="A30" s="58" t="s">
        <v>85</v>
      </c>
      <c r="B30" s="190" t="s">
        <v>171</v>
      </c>
      <c r="C30" s="190"/>
      <c r="D30" s="190" t="s">
        <v>172</v>
      </c>
      <c r="E30" s="190"/>
      <c r="F30" s="190" t="s">
        <v>182</v>
      </c>
      <c r="G30" s="190"/>
    </row>
    <row r="31" spans="1:7" ht="18.75" x14ac:dyDescent="0.25">
      <c r="A31" s="58">
        <v>1</v>
      </c>
      <c r="B31" s="190">
        <v>2</v>
      </c>
      <c r="C31" s="190"/>
      <c r="D31" s="190">
        <v>3</v>
      </c>
      <c r="E31" s="190"/>
      <c r="F31" s="190">
        <v>4</v>
      </c>
      <c r="G31" s="190"/>
    </row>
    <row r="32" spans="1:7" ht="93.75" x14ac:dyDescent="0.25">
      <c r="A32" s="13" t="s">
        <v>269</v>
      </c>
      <c r="B32" s="190" t="s">
        <v>116</v>
      </c>
      <c r="C32" s="190"/>
      <c r="D32" s="190" t="s">
        <v>116</v>
      </c>
      <c r="E32" s="190"/>
      <c r="F32" s="220">
        <v>0</v>
      </c>
      <c r="G32" s="220"/>
    </row>
    <row r="33" spans="1:7" ht="18.75" x14ac:dyDescent="0.25">
      <c r="A33" s="55"/>
    </row>
    <row r="34" spans="1:7" ht="18.75" x14ac:dyDescent="0.25">
      <c r="A34" s="221" t="s">
        <v>175</v>
      </c>
      <c r="B34" s="221"/>
      <c r="C34" s="221"/>
      <c r="D34" s="221"/>
      <c r="E34" s="221"/>
      <c r="F34" s="221"/>
      <c r="G34" s="221"/>
    </row>
    <row r="35" spans="1:7" ht="18.75" x14ac:dyDescent="0.25">
      <c r="A35" s="55"/>
    </row>
    <row r="36" spans="1:7" ht="18.75" x14ac:dyDescent="0.3">
      <c r="A36" s="9" t="s">
        <v>254</v>
      </c>
      <c r="B36" s="10">
        <v>140</v>
      </c>
    </row>
    <row r="37" spans="1:7" x14ac:dyDescent="0.25">
      <c r="A37" s="11"/>
    </row>
    <row r="38" spans="1:7" ht="37.9" customHeight="1" x14ac:dyDescent="0.25">
      <c r="A38" s="191" t="s">
        <v>85</v>
      </c>
      <c r="B38" s="194"/>
      <c r="C38" s="192"/>
      <c r="D38" s="191" t="s">
        <v>164</v>
      </c>
      <c r="E38" s="194"/>
      <c r="F38" s="194"/>
      <c r="G38" s="192"/>
    </row>
    <row r="39" spans="1:7" ht="18.75" x14ac:dyDescent="0.25">
      <c r="A39" s="191">
        <v>1</v>
      </c>
      <c r="B39" s="194"/>
      <c r="C39" s="192"/>
      <c r="D39" s="191">
        <v>3</v>
      </c>
      <c r="E39" s="194"/>
      <c r="F39" s="194"/>
      <c r="G39" s="192"/>
    </row>
    <row r="40" spans="1:7" ht="18.75" x14ac:dyDescent="0.25">
      <c r="A40" s="198" t="s">
        <v>174</v>
      </c>
      <c r="B40" s="203"/>
      <c r="C40" s="199"/>
      <c r="D40" s="210">
        <v>0</v>
      </c>
      <c r="E40" s="252"/>
      <c r="F40" s="252"/>
      <c r="G40" s="211"/>
    </row>
    <row r="41" spans="1:7" ht="18.75" x14ac:dyDescent="0.25">
      <c r="A41" s="55"/>
    </row>
    <row r="42" spans="1:7" ht="18.75" x14ac:dyDescent="0.25">
      <c r="A42" s="221" t="s">
        <v>176</v>
      </c>
      <c r="B42" s="221"/>
      <c r="C42" s="221"/>
      <c r="D42" s="221"/>
      <c r="E42" s="221"/>
      <c r="F42" s="221"/>
      <c r="G42" s="221"/>
    </row>
    <row r="43" spans="1:7" ht="18.75" x14ac:dyDescent="0.25">
      <c r="A43" s="59"/>
      <c r="B43" s="59"/>
      <c r="C43" s="59"/>
      <c r="D43" s="59"/>
      <c r="E43" s="59"/>
      <c r="F43" s="59"/>
      <c r="G43" s="59"/>
    </row>
    <row r="44" spans="1:7" ht="18.75" x14ac:dyDescent="0.3">
      <c r="A44" s="9" t="s">
        <v>254</v>
      </c>
      <c r="B44" s="10">
        <v>180</v>
      </c>
    </row>
    <row r="45" spans="1:7" x14ac:dyDescent="0.25">
      <c r="A45" s="11"/>
    </row>
    <row r="46" spans="1:7" ht="57" customHeight="1" x14ac:dyDescent="0.25">
      <c r="A46" s="58" t="s">
        <v>85</v>
      </c>
      <c r="B46" s="190" t="s">
        <v>171</v>
      </c>
      <c r="C46" s="190"/>
      <c r="D46" s="190" t="s">
        <v>172</v>
      </c>
      <c r="E46" s="190"/>
      <c r="F46" s="190" t="s">
        <v>182</v>
      </c>
      <c r="G46" s="190"/>
    </row>
    <row r="47" spans="1:7" ht="18.75" x14ac:dyDescent="0.25">
      <c r="A47" s="58">
        <v>1</v>
      </c>
      <c r="B47" s="190">
        <v>2</v>
      </c>
      <c r="C47" s="190"/>
      <c r="D47" s="190">
        <v>3</v>
      </c>
      <c r="E47" s="190"/>
      <c r="F47" s="190">
        <v>4</v>
      </c>
      <c r="G47" s="190"/>
    </row>
    <row r="48" spans="1:7" ht="37.5" x14ac:dyDescent="0.25">
      <c r="A48" s="13" t="s">
        <v>270</v>
      </c>
      <c r="B48" s="190" t="s">
        <v>116</v>
      </c>
      <c r="C48" s="190"/>
      <c r="D48" s="190" t="s">
        <v>116</v>
      </c>
      <c r="E48" s="190"/>
      <c r="F48" s="220">
        <v>0</v>
      </c>
      <c r="G48" s="220"/>
    </row>
    <row r="49" spans="1:7" ht="18.75" x14ac:dyDescent="0.25">
      <c r="A49" s="55"/>
    </row>
    <row r="50" spans="1:7" ht="18.75" x14ac:dyDescent="0.25">
      <c r="A50" s="221" t="s">
        <v>186</v>
      </c>
      <c r="B50" s="221"/>
      <c r="C50" s="221"/>
      <c r="D50" s="221"/>
      <c r="E50" s="221"/>
      <c r="F50" s="221"/>
      <c r="G50" s="221"/>
    </row>
    <row r="51" spans="1:7" ht="18.75" x14ac:dyDescent="0.25">
      <c r="A51" s="55"/>
    </row>
    <row r="52" spans="1:7" ht="18.75" x14ac:dyDescent="0.3">
      <c r="A52" s="9" t="s">
        <v>254</v>
      </c>
      <c r="B52" s="10">
        <v>180</v>
      </c>
    </row>
    <row r="53" spans="1:7" x14ac:dyDescent="0.25">
      <c r="A53" s="11"/>
    </row>
    <row r="54" spans="1:7" ht="58.9" customHeight="1" x14ac:dyDescent="0.25">
      <c r="A54" s="58" t="s">
        <v>85</v>
      </c>
      <c r="B54" s="190" t="s">
        <v>171</v>
      </c>
      <c r="C54" s="190"/>
      <c r="D54" s="190" t="s">
        <v>172</v>
      </c>
      <c r="E54" s="190"/>
      <c r="F54" s="191" t="s">
        <v>170</v>
      </c>
      <c r="G54" s="192"/>
    </row>
    <row r="55" spans="1:7" ht="18.75" x14ac:dyDescent="0.25">
      <c r="A55" s="58">
        <v>1</v>
      </c>
      <c r="B55" s="190">
        <v>2</v>
      </c>
      <c r="C55" s="190"/>
      <c r="D55" s="190">
        <v>3</v>
      </c>
      <c r="E55" s="190"/>
      <c r="F55" s="190">
        <v>4</v>
      </c>
      <c r="G55" s="190"/>
    </row>
    <row r="56" spans="1:7" ht="58.9" customHeight="1" x14ac:dyDescent="0.25">
      <c r="A56" s="13" t="s">
        <v>183</v>
      </c>
      <c r="B56" s="190" t="s">
        <v>116</v>
      </c>
      <c r="C56" s="190"/>
      <c r="D56" s="190" t="s">
        <v>116</v>
      </c>
      <c r="E56" s="190"/>
      <c r="F56" s="220">
        <v>0</v>
      </c>
      <c r="G56" s="220"/>
    </row>
    <row r="57" spans="1:7" ht="18.75" x14ac:dyDescent="0.25">
      <c r="A57" s="55"/>
    </row>
    <row r="58" spans="1:7" ht="18.75" x14ac:dyDescent="0.25">
      <c r="A58" s="221" t="s">
        <v>177</v>
      </c>
      <c r="B58" s="221"/>
      <c r="C58" s="221"/>
      <c r="D58" s="221"/>
      <c r="E58" s="221"/>
      <c r="F58" s="221"/>
      <c r="G58" s="221"/>
    </row>
    <row r="59" spans="1:7" ht="18.75" x14ac:dyDescent="0.25">
      <c r="A59" s="55"/>
    </row>
    <row r="60" spans="1:7" ht="18.75" x14ac:dyDescent="0.3">
      <c r="A60" s="9" t="s">
        <v>254</v>
      </c>
      <c r="B60" s="10">
        <v>410</v>
      </c>
    </row>
    <row r="61" spans="1:7" x14ac:dyDescent="0.25">
      <c r="A61" s="11"/>
    </row>
    <row r="62" spans="1:7" ht="51.6" customHeight="1" x14ac:dyDescent="0.25">
      <c r="A62" s="58" t="s">
        <v>85</v>
      </c>
      <c r="B62" s="190" t="s">
        <v>141</v>
      </c>
      <c r="C62" s="190"/>
      <c r="D62" s="190" t="s">
        <v>181</v>
      </c>
      <c r="E62" s="190"/>
      <c r="F62" s="190" t="s">
        <v>93</v>
      </c>
      <c r="G62" s="190"/>
    </row>
    <row r="63" spans="1:7" ht="18.75" x14ac:dyDescent="0.25">
      <c r="A63" s="58">
        <v>1</v>
      </c>
      <c r="B63" s="190">
        <v>2</v>
      </c>
      <c r="C63" s="190"/>
      <c r="D63" s="190">
        <v>3</v>
      </c>
      <c r="E63" s="190"/>
      <c r="F63" s="190">
        <v>4</v>
      </c>
      <c r="G63" s="190"/>
    </row>
    <row r="64" spans="1:7" ht="56.25" x14ac:dyDescent="0.25">
      <c r="A64" s="13" t="s">
        <v>178</v>
      </c>
      <c r="B64" s="190" t="s">
        <v>116</v>
      </c>
      <c r="C64" s="190"/>
      <c r="D64" s="190" t="s">
        <v>116</v>
      </c>
      <c r="E64" s="190"/>
      <c r="F64" s="220">
        <v>0</v>
      </c>
      <c r="G64" s="220"/>
    </row>
    <row r="65" spans="1:7" ht="18.75" x14ac:dyDescent="0.25">
      <c r="A65" s="55"/>
    </row>
    <row r="66" spans="1:7" ht="18.75" x14ac:dyDescent="0.3">
      <c r="A66" s="9" t="s">
        <v>254</v>
      </c>
      <c r="B66" s="10">
        <v>440</v>
      </c>
    </row>
    <row r="67" spans="1:7" x14ac:dyDescent="0.25">
      <c r="A67" s="11"/>
    </row>
    <row r="68" spans="1:7" ht="36.6" customHeight="1" x14ac:dyDescent="0.25">
      <c r="A68" s="58" t="s">
        <v>85</v>
      </c>
      <c r="B68" s="190" t="s">
        <v>141</v>
      </c>
      <c r="C68" s="190"/>
      <c r="D68" s="190" t="s">
        <v>181</v>
      </c>
      <c r="E68" s="190"/>
      <c r="F68" s="190" t="s">
        <v>93</v>
      </c>
      <c r="G68" s="190"/>
    </row>
    <row r="69" spans="1:7" ht="18.75" x14ac:dyDescent="0.25">
      <c r="A69" s="58">
        <v>1</v>
      </c>
      <c r="B69" s="190">
        <v>2</v>
      </c>
      <c r="C69" s="190"/>
      <c r="D69" s="190">
        <v>3</v>
      </c>
      <c r="E69" s="190"/>
      <c r="F69" s="190">
        <v>4</v>
      </c>
      <c r="G69" s="190"/>
    </row>
    <row r="70" spans="1:7" ht="56.25" x14ac:dyDescent="0.25">
      <c r="A70" s="13" t="s">
        <v>178</v>
      </c>
      <c r="B70" s="190" t="s">
        <v>116</v>
      </c>
      <c r="C70" s="190"/>
      <c r="D70" s="190" t="s">
        <v>116</v>
      </c>
      <c r="E70" s="190"/>
      <c r="F70" s="220">
        <v>0</v>
      </c>
      <c r="G70" s="220"/>
    </row>
    <row r="71" spans="1:7" ht="18.75" x14ac:dyDescent="0.25">
      <c r="A71" s="15"/>
      <c r="B71" s="19"/>
      <c r="C71" s="19"/>
      <c r="D71" s="19"/>
      <c r="E71" s="19"/>
      <c r="F71" s="19"/>
      <c r="G71" s="19"/>
    </row>
    <row r="72" spans="1:7" ht="18.75" x14ac:dyDescent="0.25">
      <c r="A72" s="221" t="s">
        <v>253</v>
      </c>
      <c r="B72" s="221"/>
      <c r="C72" s="221"/>
      <c r="D72" s="221"/>
      <c r="E72" s="221"/>
      <c r="F72" s="221"/>
      <c r="G72" s="221"/>
    </row>
    <row r="73" spans="1:7" ht="18.75" x14ac:dyDescent="0.25">
      <c r="A73" s="15"/>
      <c r="B73" s="19"/>
      <c r="C73" s="19"/>
      <c r="D73" s="19"/>
      <c r="E73" s="19"/>
      <c r="F73" s="77"/>
      <c r="G73" s="77"/>
    </row>
    <row r="74" spans="1:7" ht="18.75" x14ac:dyDescent="0.3">
      <c r="A74" s="9" t="s">
        <v>254</v>
      </c>
      <c r="B74" s="10">
        <v>510</v>
      </c>
    </row>
    <row r="75" spans="1:7" x14ac:dyDescent="0.25">
      <c r="A75" s="11"/>
    </row>
    <row r="76" spans="1:7" ht="38.450000000000003" customHeight="1" x14ac:dyDescent="0.25">
      <c r="A76" s="64" t="s">
        <v>85</v>
      </c>
      <c r="B76" s="190" t="s">
        <v>141</v>
      </c>
      <c r="C76" s="190"/>
      <c r="D76" s="190" t="s">
        <v>181</v>
      </c>
      <c r="E76" s="190"/>
      <c r="F76" s="190" t="s">
        <v>93</v>
      </c>
      <c r="G76" s="190"/>
    </row>
    <row r="77" spans="1:7" ht="18.75" x14ac:dyDescent="0.25">
      <c r="A77" s="64">
        <v>1</v>
      </c>
      <c r="B77" s="190">
        <v>2</v>
      </c>
      <c r="C77" s="190"/>
      <c r="D77" s="190">
        <v>3</v>
      </c>
      <c r="E77" s="190"/>
      <c r="F77" s="190">
        <v>4</v>
      </c>
      <c r="G77" s="190"/>
    </row>
    <row r="78" spans="1:7" ht="150" x14ac:dyDescent="0.25">
      <c r="A78" s="13" t="s">
        <v>70</v>
      </c>
      <c r="B78" s="190" t="s">
        <v>116</v>
      </c>
      <c r="C78" s="190"/>
      <c r="D78" s="190" t="s">
        <v>116</v>
      </c>
      <c r="E78" s="190"/>
      <c r="F78" s="220">
        <v>0</v>
      </c>
      <c r="G78" s="220"/>
    </row>
    <row r="79" spans="1:7" ht="18.75" x14ac:dyDescent="0.25">
      <c r="A79" s="15"/>
      <c r="B79" s="19"/>
      <c r="C79" s="19"/>
      <c r="D79" s="19"/>
      <c r="E79" s="19"/>
      <c r="F79" s="77"/>
      <c r="G79" s="77"/>
    </row>
    <row r="80" spans="1:7" ht="18.75" x14ac:dyDescent="0.3">
      <c r="A80" s="9" t="s">
        <v>254</v>
      </c>
      <c r="B80" s="10">
        <v>510</v>
      </c>
    </row>
    <row r="81" spans="1:7" x14ac:dyDescent="0.25">
      <c r="A81" s="11"/>
    </row>
    <row r="82" spans="1:7" ht="42" customHeight="1" x14ac:dyDescent="0.25">
      <c r="A82" s="64" t="s">
        <v>85</v>
      </c>
      <c r="B82" s="190" t="s">
        <v>141</v>
      </c>
      <c r="C82" s="190"/>
      <c r="D82" s="190" t="s">
        <v>181</v>
      </c>
      <c r="E82" s="190"/>
      <c r="F82" s="190" t="s">
        <v>93</v>
      </c>
      <c r="G82" s="190"/>
    </row>
    <row r="83" spans="1:7" ht="18.75" x14ac:dyDescent="0.25">
      <c r="A83" s="64">
        <v>1</v>
      </c>
      <c r="B83" s="190">
        <v>2</v>
      </c>
      <c r="C83" s="190"/>
      <c r="D83" s="190">
        <v>3</v>
      </c>
      <c r="E83" s="190"/>
      <c r="F83" s="190">
        <v>4</v>
      </c>
      <c r="G83" s="190"/>
    </row>
    <row r="84" spans="1:7" ht="187.5" x14ac:dyDescent="0.25">
      <c r="A84" s="13" t="s">
        <v>271</v>
      </c>
      <c r="B84" s="190" t="s">
        <v>116</v>
      </c>
      <c r="C84" s="190"/>
      <c r="D84" s="190" t="s">
        <v>116</v>
      </c>
      <c r="E84" s="190"/>
      <c r="F84" s="220">
        <f>'платные на 2021 год '!D24</f>
        <v>0</v>
      </c>
      <c r="G84" s="220"/>
    </row>
    <row r="85" spans="1:7" ht="18.75" x14ac:dyDescent="0.25">
      <c r="A85" s="15"/>
      <c r="B85" s="19"/>
      <c r="C85" s="19"/>
      <c r="D85" s="19"/>
      <c r="E85" s="19"/>
      <c r="F85" s="19"/>
      <c r="G85" s="19"/>
    </row>
    <row r="86" spans="1:7" ht="18.75" x14ac:dyDescent="0.25">
      <c r="A86" s="221" t="s">
        <v>258</v>
      </c>
      <c r="B86" s="221"/>
      <c r="C86" s="221"/>
      <c r="D86" s="221"/>
      <c r="E86" s="221"/>
      <c r="F86" s="221"/>
      <c r="G86" s="221"/>
    </row>
    <row r="87" spans="1:7" ht="18.75" x14ac:dyDescent="0.25">
      <c r="A87" s="15"/>
      <c r="B87" s="19"/>
      <c r="C87" s="19"/>
      <c r="D87" s="19"/>
      <c r="E87" s="19"/>
      <c r="F87" s="77"/>
      <c r="G87" s="77"/>
    </row>
    <row r="88" spans="1:7" ht="18.75" x14ac:dyDescent="0.3">
      <c r="A88" s="9" t="s">
        <v>254</v>
      </c>
      <c r="B88" s="10">
        <v>180</v>
      </c>
    </row>
    <row r="89" spans="1:7" x14ac:dyDescent="0.25">
      <c r="A89" s="11"/>
    </row>
    <row r="90" spans="1:7" ht="39" customHeight="1" x14ac:dyDescent="0.25">
      <c r="A90" s="81" t="s">
        <v>85</v>
      </c>
      <c r="B90" s="190" t="s">
        <v>141</v>
      </c>
      <c r="C90" s="190"/>
      <c r="D90" s="190" t="s">
        <v>181</v>
      </c>
      <c r="E90" s="190"/>
      <c r="F90" s="190" t="s">
        <v>93</v>
      </c>
      <c r="G90" s="190"/>
    </row>
    <row r="91" spans="1:7" ht="18.75" x14ac:dyDescent="0.25">
      <c r="A91" s="81">
        <v>1</v>
      </c>
      <c r="B91" s="190">
        <v>2</v>
      </c>
      <c r="C91" s="190"/>
      <c r="D91" s="190">
        <v>3</v>
      </c>
      <c r="E91" s="190"/>
      <c r="F91" s="190">
        <v>4</v>
      </c>
      <c r="G91" s="190"/>
    </row>
    <row r="92" spans="1:7" ht="37.5" x14ac:dyDescent="0.25">
      <c r="A92" s="13" t="s">
        <v>193</v>
      </c>
      <c r="B92" s="190" t="s">
        <v>116</v>
      </c>
      <c r="C92" s="190"/>
      <c r="D92" s="190" t="s">
        <v>116</v>
      </c>
      <c r="E92" s="190"/>
      <c r="F92" s="220">
        <f>'гос.зад на 2021 год '!E94</f>
        <v>0</v>
      </c>
      <c r="G92" s="190"/>
    </row>
    <row r="93" spans="1:7" ht="56.25" x14ac:dyDescent="0.25">
      <c r="A93" s="13" t="s">
        <v>194</v>
      </c>
      <c r="B93" s="190" t="s">
        <v>116</v>
      </c>
      <c r="C93" s="190"/>
      <c r="D93" s="190" t="s">
        <v>116</v>
      </c>
      <c r="E93" s="190"/>
      <c r="F93" s="220">
        <f>'гос.зад на 2021 год '!E95</f>
        <v>0</v>
      </c>
      <c r="G93" s="190"/>
    </row>
    <row r="94" spans="1:7" ht="56.25" x14ac:dyDescent="0.25">
      <c r="A94" s="13" t="s">
        <v>195</v>
      </c>
      <c r="B94" s="190" t="s">
        <v>116</v>
      </c>
      <c r="C94" s="190"/>
      <c r="D94" s="190" t="s">
        <v>116</v>
      </c>
      <c r="E94" s="190"/>
      <c r="F94" s="220">
        <f>'гос.зад на 2021 год '!E96</f>
        <v>0</v>
      </c>
      <c r="G94" s="190"/>
    </row>
    <row r="95" spans="1:7" ht="18.75" x14ac:dyDescent="0.25">
      <c r="A95" s="15"/>
      <c r="B95" s="19"/>
      <c r="C95" s="19"/>
      <c r="D95" s="19"/>
      <c r="E95" s="19"/>
      <c r="F95" s="19"/>
      <c r="G95" s="19"/>
    </row>
    <row r="96" spans="1:7" ht="48.6" customHeight="1" x14ac:dyDescent="0.25">
      <c r="A96" s="221" t="s">
        <v>187</v>
      </c>
      <c r="B96" s="221"/>
      <c r="C96" s="221"/>
      <c r="D96" s="221"/>
      <c r="E96" s="221"/>
      <c r="F96" s="221"/>
      <c r="G96" s="221"/>
    </row>
    <row r="97" spans="1:7" ht="18.75" x14ac:dyDescent="0.25">
      <c r="A97" s="8"/>
    </row>
    <row r="98" spans="1:7" ht="18.75" x14ac:dyDescent="0.25">
      <c r="A98" s="193" t="s">
        <v>188</v>
      </c>
      <c r="B98" s="193"/>
      <c r="C98" s="193"/>
      <c r="D98" s="193"/>
      <c r="E98" s="193"/>
      <c r="F98" s="193"/>
      <c r="G98" s="193"/>
    </row>
    <row r="99" spans="1:7" ht="18.75" x14ac:dyDescent="0.25">
      <c r="A99" s="9"/>
    </row>
    <row r="100" spans="1:7" ht="18.75" x14ac:dyDescent="0.3">
      <c r="A100" s="9" t="s">
        <v>144</v>
      </c>
      <c r="B100" s="10">
        <v>111</v>
      </c>
    </row>
    <row r="101" spans="1:7" x14ac:dyDescent="0.25">
      <c r="A101" s="11"/>
    </row>
    <row r="102" spans="1:7" ht="54" customHeight="1" x14ac:dyDescent="0.25">
      <c r="A102" s="190" t="s">
        <v>75</v>
      </c>
      <c r="B102" s="190" t="s">
        <v>76</v>
      </c>
      <c r="C102" s="190" t="s">
        <v>77</v>
      </c>
      <c r="D102" s="190"/>
      <c r="E102" s="190"/>
      <c r="F102" s="190"/>
      <c r="G102" s="190" t="s">
        <v>78</v>
      </c>
    </row>
    <row r="103" spans="1:7" ht="18.75" x14ac:dyDescent="0.25">
      <c r="A103" s="190"/>
      <c r="B103" s="190"/>
      <c r="C103" s="190" t="s">
        <v>79</v>
      </c>
      <c r="D103" s="190" t="s">
        <v>6</v>
      </c>
      <c r="E103" s="190"/>
      <c r="F103" s="190"/>
      <c r="G103" s="190"/>
    </row>
    <row r="104" spans="1:7" ht="75" x14ac:dyDescent="0.25">
      <c r="A104" s="190"/>
      <c r="B104" s="190"/>
      <c r="C104" s="190"/>
      <c r="D104" s="12" t="s">
        <v>80</v>
      </c>
      <c r="E104" s="12" t="s">
        <v>81</v>
      </c>
      <c r="F104" s="12" t="s">
        <v>82</v>
      </c>
      <c r="G104" s="190"/>
    </row>
    <row r="105" spans="1:7" ht="18.75" x14ac:dyDescent="0.25">
      <c r="A105" s="58">
        <v>1</v>
      </c>
      <c r="B105" s="58">
        <v>2</v>
      </c>
      <c r="C105" s="58">
        <v>3</v>
      </c>
      <c r="D105" s="58">
        <v>4</v>
      </c>
      <c r="E105" s="58">
        <v>4</v>
      </c>
      <c r="F105" s="58">
        <v>5</v>
      </c>
      <c r="G105" s="58">
        <v>7</v>
      </c>
    </row>
    <row r="106" spans="1:7" ht="18.75" x14ac:dyDescent="0.25">
      <c r="A106" s="58"/>
      <c r="B106" s="58"/>
      <c r="C106" s="72"/>
      <c r="D106" s="72"/>
      <c r="E106" s="72"/>
      <c r="F106" s="72"/>
      <c r="G106" s="72"/>
    </row>
    <row r="107" spans="1:7" ht="18.75" x14ac:dyDescent="0.25">
      <c r="A107" s="58" t="s">
        <v>145</v>
      </c>
      <c r="B107" s="58"/>
      <c r="C107" s="72"/>
      <c r="D107" s="72"/>
      <c r="E107" s="72"/>
      <c r="F107" s="72"/>
      <c r="G107" s="72">
        <v>0</v>
      </c>
    </row>
    <row r="108" spans="1:7" ht="18.75" x14ac:dyDescent="0.25">
      <c r="A108" s="8"/>
    </row>
    <row r="109" spans="1:7" ht="18.75" x14ac:dyDescent="0.25">
      <c r="A109" s="193" t="s">
        <v>179</v>
      </c>
      <c r="B109" s="193"/>
      <c r="C109" s="193"/>
      <c r="D109" s="193"/>
      <c r="E109" s="193"/>
      <c r="F109" s="193"/>
      <c r="G109" s="193"/>
    </row>
    <row r="110" spans="1:7" ht="18.75" x14ac:dyDescent="0.25">
      <c r="A110" s="63"/>
      <c r="B110" s="63"/>
      <c r="C110" s="63"/>
      <c r="D110" s="63"/>
      <c r="E110" s="63"/>
      <c r="F110" s="63"/>
      <c r="G110" s="63"/>
    </row>
    <row r="111" spans="1:7" ht="18.75" x14ac:dyDescent="0.3">
      <c r="A111" s="9" t="s">
        <v>144</v>
      </c>
      <c r="B111" s="10">
        <v>119</v>
      </c>
    </row>
    <row r="112" spans="1:7" x14ac:dyDescent="0.25">
      <c r="A112" s="11"/>
    </row>
    <row r="113" spans="1:7" ht="72" customHeight="1" x14ac:dyDescent="0.25">
      <c r="A113" s="96" t="s">
        <v>83</v>
      </c>
      <c r="B113" s="190" t="s">
        <v>243</v>
      </c>
      <c r="C113" s="190"/>
      <c r="D113" s="190" t="s">
        <v>184</v>
      </c>
      <c r="E113" s="190"/>
      <c r="F113" s="190" t="s">
        <v>84</v>
      </c>
      <c r="G113" s="190"/>
    </row>
    <row r="114" spans="1:7" ht="18.75" x14ac:dyDescent="0.25">
      <c r="A114" s="58">
        <v>1</v>
      </c>
      <c r="B114" s="190">
        <v>2</v>
      </c>
      <c r="C114" s="190"/>
      <c r="D114" s="190">
        <v>3</v>
      </c>
      <c r="E114" s="190"/>
      <c r="F114" s="190">
        <v>4</v>
      </c>
      <c r="G114" s="190"/>
    </row>
    <row r="115" spans="1:7" ht="18.75" x14ac:dyDescent="0.25">
      <c r="A115" s="97">
        <f>B107</f>
        <v>0</v>
      </c>
      <c r="B115" s="220">
        <v>0</v>
      </c>
      <c r="C115" s="220"/>
      <c r="D115" s="220">
        <f>G107</f>
        <v>0</v>
      </c>
      <c r="E115" s="220"/>
      <c r="F115" s="220">
        <f>B115-D115</f>
        <v>0</v>
      </c>
      <c r="G115" s="220"/>
    </row>
    <row r="116" spans="1:7" ht="18.75" x14ac:dyDescent="0.25">
      <c r="A116" s="8"/>
    </row>
    <row r="117" spans="1:7" ht="51" customHeight="1" x14ac:dyDescent="0.25">
      <c r="A117" s="189" t="s">
        <v>202</v>
      </c>
      <c r="B117" s="189"/>
      <c r="C117" s="189"/>
      <c r="D117" s="189"/>
      <c r="E117" s="189"/>
      <c r="F117" s="189"/>
      <c r="G117" s="189"/>
    </row>
    <row r="118" spans="1:7" ht="18.75" x14ac:dyDescent="0.25">
      <c r="A118" s="9"/>
    </row>
    <row r="119" spans="1:7" ht="18.75" x14ac:dyDescent="0.3">
      <c r="A119" s="9" t="s">
        <v>146</v>
      </c>
      <c r="B119" s="10">
        <v>112</v>
      </c>
    </row>
    <row r="120" spans="1:7" x14ac:dyDescent="0.25">
      <c r="A120" s="11"/>
    </row>
    <row r="121" spans="1:7" ht="77.45" customHeight="1" x14ac:dyDescent="0.25">
      <c r="A121" s="58" t="s">
        <v>85</v>
      </c>
      <c r="B121" s="58" t="s">
        <v>86</v>
      </c>
      <c r="C121" s="190" t="s">
        <v>87</v>
      </c>
      <c r="D121" s="190"/>
      <c r="E121" s="58" t="s">
        <v>88</v>
      </c>
      <c r="F121" s="190" t="s">
        <v>89</v>
      </c>
      <c r="G121" s="190"/>
    </row>
    <row r="122" spans="1:7" ht="18.75" x14ac:dyDescent="0.25">
      <c r="A122" s="58">
        <v>1</v>
      </c>
      <c r="B122" s="58">
        <v>2</v>
      </c>
      <c r="C122" s="190">
        <v>3</v>
      </c>
      <c r="D122" s="190"/>
      <c r="E122" s="58">
        <v>4</v>
      </c>
      <c r="F122" s="190">
        <v>5</v>
      </c>
      <c r="G122" s="190"/>
    </row>
    <row r="123" spans="1:7" ht="18.75" x14ac:dyDescent="0.25">
      <c r="A123" s="13" t="s">
        <v>90</v>
      </c>
      <c r="B123" s="56"/>
      <c r="C123" s="190"/>
      <c r="D123" s="190"/>
      <c r="E123" s="14"/>
      <c r="F123" s="220">
        <f>B123*C123*E123</f>
        <v>0</v>
      </c>
      <c r="G123" s="220"/>
    </row>
    <row r="124" spans="1:7" ht="18.75" x14ac:dyDescent="0.25">
      <c r="A124" s="8"/>
    </row>
    <row r="125" spans="1:7" ht="33" customHeight="1" x14ac:dyDescent="0.25">
      <c r="A125" s="189" t="s">
        <v>226</v>
      </c>
      <c r="B125" s="189"/>
      <c r="C125" s="189"/>
      <c r="D125" s="189"/>
      <c r="E125" s="189"/>
      <c r="F125" s="189"/>
      <c r="G125" s="189"/>
    </row>
    <row r="126" spans="1:7" ht="18.75" x14ac:dyDescent="0.25">
      <c r="A126" s="9"/>
    </row>
    <row r="127" spans="1:7" ht="18.75" x14ac:dyDescent="0.3">
      <c r="A127" s="9" t="s">
        <v>146</v>
      </c>
      <c r="B127" s="10">
        <v>112</v>
      </c>
    </row>
    <row r="128" spans="1:7" x14ac:dyDescent="0.25">
      <c r="A128" s="11"/>
    </row>
    <row r="129" spans="1:7" ht="37.5" x14ac:dyDescent="0.25">
      <c r="A129" s="58" t="s">
        <v>85</v>
      </c>
      <c r="B129" s="58" t="s">
        <v>227</v>
      </c>
      <c r="C129" s="191" t="s">
        <v>228</v>
      </c>
      <c r="D129" s="194"/>
      <c r="E129" s="192"/>
      <c r="F129" s="190" t="s">
        <v>93</v>
      </c>
      <c r="G129" s="190"/>
    </row>
    <row r="130" spans="1:7" ht="18.75" x14ac:dyDescent="0.25">
      <c r="A130" s="58">
        <v>1</v>
      </c>
      <c r="B130" s="58">
        <v>2</v>
      </c>
      <c r="C130" s="191">
        <v>3</v>
      </c>
      <c r="D130" s="194"/>
      <c r="E130" s="192"/>
      <c r="F130" s="190">
        <v>4</v>
      </c>
      <c r="G130" s="190"/>
    </row>
    <row r="131" spans="1:7" ht="18.75" x14ac:dyDescent="0.25">
      <c r="A131" s="13"/>
      <c r="B131" s="56"/>
      <c r="C131" s="191"/>
      <c r="D131" s="194"/>
      <c r="E131" s="192"/>
      <c r="F131" s="220">
        <f>B131*C131</f>
        <v>0</v>
      </c>
      <c r="G131" s="220"/>
    </row>
    <row r="132" spans="1:7" ht="18.75" x14ac:dyDescent="0.25">
      <c r="A132" s="15"/>
      <c r="B132" s="16"/>
      <c r="C132" s="19"/>
      <c r="D132" s="19"/>
      <c r="E132" s="20"/>
      <c r="F132" s="19"/>
      <c r="G132" s="19"/>
    </row>
    <row r="133" spans="1:7" ht="38.450000000000003" customHeight="1" x14ac:dyDescent="0.25">
      <c r="A133" s="189" t="s">
        <v>203</v>
      </c>
      <c r="B133" s="189"/>
      <c r="C133" s="189"/>
      <c r="D133" s="189"/>
      <c r="E133" s="189"/>
      <c r="F133" s="189"/>
      <c r="G133" s="189"/>
    </row>
    <row r="134" spans="1:7" ht="18.75" x14ac:dyDescent="0.25">
      <c r="A134" s="9"/>
    </row>
    <row r="135" spans="1:7" ht="18.75" x14ac:dyDescent="0.3">
      <c r="A135" s="9" t="s">
        <v>144</v>
      </c>
      <c r="B135" s="10">
        <v>112</v>
      </c>
    </row>
    <row r="136" spans="1:7" x14ac:dyDescent="0.25">
      <c r="A136" s="11"/>
    </row>
    <row r="137" spans="1:7" ht="75" x14ac:dyDescent="0.25">
      <c r="A137" s="190" t="s">
        <v>85</v>
      </c>
      <c r="B137" s="190"/>
      <c r="C137" s="58" t="s">
        <v>91</v>
      </c>
      <c r="D137" s="190" t="s">
        <v>92</v>
      </c>
      <c r="E137" s="190"/>
      <c r="F137" s="190" t="s">
        <v>93</v>
      </c>
      <c r="G137" s="190"/>
    </row>
    <row r="138" spans="1:7" ht="18.75" x14ac:dyDescent="0.25">
      <c r="A138" s="191">
        <v>1</v>
      </c>
      <c r="B138" s="192"/>
      <c r="C138" s="58">
        <v>2</v>
      </c>
      <c r="D138" s="191">
        <v>3</v>
      </c>
      <c r="E138" s="192"/>
      <c r="F138" s="191">
        <v>4</v>
      </c>
      <c r="G138" s="192"/>
    </row>
    <row r="139" spans="1:7" ht="18.75" x14ac:dyDescent="0.25">
      <c r="A139" s="191"/>
      <c r="B139" s="192"/>
      <c r="C139" s="58"/>
      <c r="D139" s="191"/>
      <c r="E139" s="192"/>
      <c r="F139" s="210">
        <f>C139*D139</f>
        <v>0</v>
      </c>
      <c r="G139" s="211"/>
    </row>
    <row r="140" spans="1:7" ht="18.75" x14ac:dyDescent="0.25">
      <c r="A140" s="8"/>
    </row>
    <row r="141" spans="1:7" ht="36.6" customHeight="1" x14ac:dyDescent="0.25">
      <c r="A141" s="189" t="s">
        <v>204</v>
      </c>
      <c r="B141" s="189"/>
      <c r="C141" s="189"/>
      <c r="D141" s="189"/>
      <c r="E141" s="189"/>
      <c r="F141" s="189"/>
      <c r="G141" s="189"/>
    </row>
    <row r="142" spans="1:7" ht="18.75" x14ac:dyDescent="0.25">
      <c r="A142" s="57"/>
      <c r="B142" s="57"/>
      <c r="C142" s="57"/>
      <c r="D142" s="57"/>
      <c r="E142" s="57"/>
      <c r="F142" s="57"/>
      <c r="G142" s="57"/>
    </row>
    <row r="143" spans="1:7" ht="18.75" x14ac:dyDescent="0.3">
      <c r="A143" s="9" t="s">
        <v>146</v>
      </c>
      <c r="B143" s="10">
        <v>112</v>
      </c>
    </row>
    <row r="144" spans="1:7" x14ac:dyDescent="0.25">
      <c r="A144" s="11"/>
    </row>
    <row r="145" spans="1:7" ht="70.150000000000006" customHeight="1" x14ac:dyDescent="0.25">
      <c r="A145" s="58" t="s">
        <v>85</v>
      </c>
      <c r="B145" s="58" t="s">
        <v>86</v>
      </c>
      <c r="C145" s="190" t="s">
        <v>87</v>
      </c>
      <c r="D145" s="190"/>
      <c r="E145" s="58" t="s">
        <v>88</v>
      </c>
      <c r="F145" s="190" t="s">
        <v>89</v>
      </c>
      <c r="G145" s="190"/>
    </row>
    <row r="146" spans="1:7" ht="18.75" x14ac:dyDescent="0.25">
      <c r="A146" s="58">
        <v>1</v>
      </c>
      <c r="B146" s="58">
        <v>2</v>
      </c>
      <c r="C146" s="190">
        <v>3</v>
      </c>
      <c r="D146" s="190"/>
      <c r="E146" s="58">
        <v>4</v>
      </c>
      <c r="F146" s="190">
        <v>5</v>
      </c>
      <c r="G146" s="190"/>
    </row>
    <row r="147" spans="1:7" ht="37.5" x14ac:dyDescent="0.25">
      <c r="A147" s="13" t="s">
        <v>94</v>
      </c>
      <c r="B147" s="56"/>
      <c r="C147" s="190"/>
      <c r="D147" s="190"/>
      <c r="E147" s="14"/>
      <c r="F147" s="220">
        <f>B147*C147*E147</f>
        <v>0</v>
      </c>
      <c r="G147" s="220"/>
    </row>
    <row r="148" spans="1:7" ht="18.75" x14ac:dyDescent="0.25">
      <c r="A148" s="8"/>
    </row>
    <row r="149" spans="1:7" ht="41.45" customHeight="1" x14ac:dyDescent="0.25">
      <c r="A149" s="189" t="s">
        <v>205</v>
      </c>
      <c r="B149" s="189"/>
      <c r="C149" s="189"/>
      <c r="D149" s="189"/>
      <c r="E149" s="189"/>
      <c r="F149" s="189"/>
      <c r="G149" s="189"/>
    </row>
    <row r="150" spans="1:7" ht="18.75" x14ac:dyDescent="0.25">
      <c r="A150" s="9"/>
    </row>
    <row r="151" spans="1:7" ht="18.75" x14ac:dyDescent="0.3">
      <c r="A151" s="9" t="s">
        <v>144</v>
      </c>
      <c r="B151" s="10">
        <v>113</v>
      </c>
    </row>
    <row r="152" spans="1:7" x14ac:dyDescent="0.25">
      <c r="A152" s="11"/>
    </row>
    <row r="153" spans="1:7" ht="67.900000000000006" customHeight="1" x14ac:dyDescent="0.25">
      <c r="A153" s="58" t="s">
        <v>85</v>
      </c>
      <c r="B153" s="58" t="s">
        <v>95</v>
      </c>
      <c r="C153" s="190" t="s">
        <v>96</v>
      </c>
      <c r="D153" s="190"/>
      <c r="E153" s="58" t="s">
        <v>88</v>
      </c>
      <c r="F153" s="190" t="s">
        <v>89</v>
      </c>
      <c r="G153" s="190"/>
    </row>
    <row r="154" spans="1:7" ht="18.75" x14ac:dyDescent="0.3">
      <c r="A154" s="58">
        <v>1</v>
      </c>
      <c r="B154" s="58">
        <v>2</v>
      </c>
      <c r="C154" s="190">
        <v>3</v>
      </c>
      <c r="D154" s="190"/>
      <c r="E154" s="58">
        <v>4</v>
      </c>
      <c r="F154" s="195">
        <v>5</v>
      </c>
      <c r="G154" s="197"/>
    </row>
    <row r="155" spans="1:7" ht="93.75" x14ac:dyDescent="0.25">
      <c r="A155" s="13" t="s">
        <v>97</v>
      </c>
      <c r="B155" s="72"/>
      <c r="C155" s="220"/>
      <c r="D155" s="220"/>
      <c r="E155" s="74"/>
      <c r="F155" s="213">
        <f>B155*C155*E155</f>
        <v>0</v>
      </c>
      <c r="G155" s="214"/>
    </row>
    <row r="156" spans="1:7" ht="18.75" x14ac:dyDescent="0.25">
      <c r="A156" s="8"/>
    </row>
    <row r="157" spans="1:7" ht="18.75" x14ac:dyDescent="0.3">
      <c r="A157" s="9" t="s">
        <v>144</v>
      </c>
      <c r="B157" s="10">
        <v>119</v>
      </c>
    </row>
    <row r="158" spans="1:7" x14ac:dyDescent="0.25">
      <c r="A158" s="11"/>
    </row>
    <row r="159" spans="1:7" ht="61.9" customHeight="1" x14ac:dyDescent="0.25">
      <c r="A159" s="58" t="s">
        <v>85</v>
      </c>
      <c r="B159" s="58" t="s">
        <v>95</v>
      </c>
      <c r="C159" s="190" t="s">
        <v>96</v>
      </c>
      <c r="D159" s="190"/>
      <c r="E159" s="58" t="s">
        <v>88</v>
      </c>
      <c r="F159" s="190" t="s">
        <v>89</v>
      </c>
      <c r="G159" s="190"/>
    </row>
    <row r="160" spans="1:7" ht="18.75" x14ac:dyDescent="0.3">
      <c r="A160" s="58">
        <v>1</v>
      </c>
      <c r="B160" s="58">
        <v>2</v>
      </c>
      <c r="C160" s="190">
        <v>3</v>
      </c>
      <c r="D160" s="190"/>
      <c r="E160" s="58">
        <v>4</v>
      </c>
      <c r="F160" s="195">
        <v>5</v>
      </c>
      <c r="G160" s="197"/>
    </row>
    <row r="161" spans="1:7" ht="75" x14ac:dyDescent="0.25">
      <c r="A161" s="13" t="s">
        <v>156</v>
      </c>
      <c r="B161" s="72"/>
      <c r="C161" s="220"/>
      <c r="D161" s="220"/>
      <c r="E161" s="74"/>
      <c r="F161" s="213">
        <f>B161*C161*E161</f>
        <v>0</v>
      </c>
      <c r="G161" s="214"/>
    </row>
    <row r="162" spans="1:7" ht="18.75" x14ac:dyDescent="0.25">
      <c r="A162" s="13" t="s">
        <v>119</v>
      </c>
      <c r="B162" s="56"/>
      <c r="C162" s="191"/>
      <c r="D162" s="192"/>
      <c r="E162" s="14"/>
      <c r="F162" s="245"/>
      <c r="G162" s="247"/>
    </row>
    <row r="163" spans="1:7" ht="18.75" x14ac:dyDescent="0.25">
      <c r="A163" s="8"/>
    </row>
    <row r="164" spans="1:7" ht="36" customHeight="1" x14ac:dyDescent="0.25">
      <c r="A164" s="189" t="s">
        <v>206</v>
      </c>
      <c r="B164" s="189"/>
      <c r="C164" s="189"/>
      <c r="D164" s="189"/>
      <c r="E164" s="189"/>
      <c r="F164" s="189"/>
      <c r="G164" s="189"/>
    </row>
    <row r="165" spans="1:7" ht="18.75" x14ac:dyDescent="0.25">
      <c r="A165" s="57"/>
      <c r="B165" s="57"/>
      <c r="C165" s="57"/>
      <c r="D165" s="57"/>
      <c r="E165" s="57"/>
      <c r="F165" s="57"/>
      <c r="G165" s="57"/>
    </row>
    <row r="166" spans="1:7" ht="18.75" x14ac:dyDescent="0.3">
      <c r="A166" s="9" t="s">
        <v>144</v>
      </c>
      <c r="B166" s="10">
        <v>111</v>
      </c>
    </row>
    <row r="167" spans="1:7" x14ac:dyDescent="0.25">
      <c r="A167" s="11"/>
    </row>
    <row r="168" spans="1:7" ht="52.9" customHeight="1" x14ac:dyDescent="0.25">
      <c r="A168" s="58" t="s">
        <v>85</v>
      </c>
      <c r="B168" s="190" t="s">
        <v>98</v>
      </c>
      <c r="C168" s="190"/>
      <c r="D168" s="190" t="s">
        <v>99</v>
      </c>
      <c r="E168" s="190"/>
      <c r="F168" s="190" t="s">
        <v>100</v>
      </c>
      <c r="G168" s="190"/>
    </row>
    <row r="169" spans="1:7" ht="18.75" x14ac:dyDescent="0.3">
      <c r="A169" s="58">
        <v>1</v>
      </c>
      <c r="B169" s="191">
        <v>2</v>
      </c>
      <c r="C169" s="192"/>
      <c r="D169" s="191">
        <v>3</v>
      </c>
      <c r="E169" s="192"/>
      <c r="F169" s="195">
        <v>4</v>
      </c>
      <c r="G169" s="197"/>
    </row>
    <row r="170" spans="1:7" ht="93.75" x14ac:dyDescent="0.25">
      <c r="A170" s="13" t="s">
        <v>101</v>
      </c>
      <c r="B170" s="191"/>
      <c r="C170" s="192"/>
      <c r="D170" s="191"/>
      <c r="E170" s="192"/>
      <c r="F170" s="213">
        <f>B170*D170</f>
        <v>0</v>
      </c>
      <c r="G170" s="214"/>
    </row>
    <row r="171" spans="1:7" ht="18.75" x14ac:dyDescent="0.25">
      <c r="A171" s="15"/>
      <c r="B171" s="16"/>
      <c r="C171" s="16"/>
      <c r="D171" s="16"/>
      <c r="E171" s="16"/>
      <c r="F171" s="17"/>
      <c r="G171" s="17"/>
    </row>
    <row r="172" spans="1:7" ht="18.75" x14ac:dyDescent="0.3">
      <c r="A172" s="9" t="s">
        <v>144</v>
      </c>
      <c r="B172" s="10">
        <v>112</v>
      </c>
    </row>
    <row r="173" spans="1:7" x14ac:dyDescent="0.25">
      <c r="A173" s="11"/>
    </row>
    <row r="174" spans="1:7" ht="78" customHeight="1" x14ac:dyDescent="0.25">
      <c r="A174" s="58" t="s">
        <v>85</v>
      </c>
      <c r="B174" s="58" t="s">
        <v>98</v>
      </c>
      <c r="C174" s="58" t="s">
        <v>102</v>
      </c>
      <c r="D174" s="190" t="s">
        <v>103</v>
      </c>
      <c r="E174" s="190"/>
      <c r="F174" s="190" t="s">
        <v>89</v>
      </c>
      <c r="G174" s="190"/>
    </row>
    <row r="175" spans="1:7" ht="18.75" x14ac:dyDescent="0.25">
      <c r="A175" s="58">
        <v>1</v>
      </c>
      <c r="B175" s="58">
        <v>2</v>
      </c>
      <c r="C175" s="58">
        <v>3</v>
      </c>
      <c r="D175" s="190">
        <v>4</v>
      </c>
      <c r="E175" s="190"/>
      <c r="F175" s="190">
        <v>5</v>
      </c>
      <c r="G175" s="190"/>
    </row>
    <row r="176" spans="1:7" ht="56.25" x14ac:dyDescent="0.25">
      <c r="A176" s="13" t="s">
        <v>104</v>
      </c>
      <c r="B176" s="56"/>
      <c r="C176" s="58"/>
      <c r="D176" s="191"/>
      <c r="E176" s="192"/>
      <c r="F176" s="210">
        <f>B176*C176*D176</f>
        <v>0</v>
      </c>
      <c r="G176" s="211"/>
    </row>
    <row r="177" spans="1:7" ht="18.75" x14ac:dyDescent="0.25">
      <c r="A177" s="8"/>
    </row>
    <row r="178" spans="1:7" ht="31.9" customHeight="1" x14ac:dyDescent="0.25">
      <c r="A178" s="193" t="s">
        <v>207</v>
      </c>
      <c r="B178" s="193"/>
      <c r="C178" s="193"/>
      <c r="D178" s="193"/>
      <c r="E178" s="193"/>
      <c r="F178" s="193"/>
      <c r="G178" s="193"/>
    </row>
    <row r="179" spans="1:7" ht="15.75" x14ac:dyDescent="0.25">
      <c r="A179" s="18"/>
    </row>
    <row r="180" spans="1:7" ht="18.75" x14ac:dyDescent="0.3">
      <c r="A180" s="9" t="s">
        <v>146</v>
      </c>
      <c r="B180" s="10">
        <v>321</v>
      </c>
    </row>
    <row r="181" spans="1:7" x14ac:dyDescent="0.25">
      <c r="A181" s="11"/>
    </row>
    <row r="182" spans="1:7" ht="57.6" customHeight="1" x14ac:dyDescent="0.25">
      <c r="A182" s="58" t="s">
        <v>85</v>
      </c>
      <c r="B182" s="190" t="s">
        <v>105</v>
      </c>
      <c r="C182" s="190"/>
      <c r="D182" s="190" t="s">
        <v>106</v>
      </c>
      <c r="E182" s="190"/>
      <c r="F182" s="190" t="s">
        <v>107</v>
      </c>
      <c r="G182" s="190"/>
    </row>
    <row r="183" spans="1:7" ht="18.75" x14ac:dyDescent="0.25">
      <c r="A183" s="58">
        <v>1</v>
      </c>
      <c r="B183" s="191">
        <v>2</v>
      </c>
      <c r="C183" s="192"/>
      <c r="D183" s="191">
        <v>3</v>
      </c>
      <c r="E183" s="192"/>
      <c r="F183" s="191">
        <v>4</v>
      </c>
      <c r="G183" s="192"/>
    </row>
    <row r="184" spans="1:7" ht="131.25" x14ac:dyDescent="0.25">
      <c r="A184" s="13" t="s">
        <v>27</v>
      </c>
      <c r="B184" s="190"/>
      <c r="C184" s="190"/>
      <c r="D184" s="190"/>
      <c r="E184" s="190"/>
      <c r="F184" s="220">
        <f>B184*D184</f>
        <v>0</v>
      </c>
      <c r="G184" s="220"/>
    </row>
    <row r="185" spans="1:7" ht="18.75" x14ac:dyDescent="0.25">
      <c r="A185" s="13" t="s">
        <v>155</v>
      </c>
      <c r="B185" s="190"/>
      <c r="C185" s="190"/>
      <c r="D185" s="190"/>
      <c r="E185" s="190"/>
      <c r="F185" s="220"/>
      <c r="G185" s="220"/>
    </row>
    <row r="186" spans="1:7" ht="18.75" x14ac:dyDescent="0.25">
      <c r="A186" s="8"/>
    </row>
    <row r="187" spans="1:7" ht="34.9" customHeight="1" x14ac:dyDescent="0.25">
      <c r="A187" s="189" t="s">
        <v>225</v>
      </c>
      <c r="B187" s="189"/>
      <c r="C187" s="189"/>
      <c r="D187" s="189"/>
      <c r="E187" s="189"/>
      <c r="F187" s="189"/>
      <c r="G187" s="189"/>
    </row>
    <row r="188" spans="1:7" ht="18.75" x14ac:dyDescent="0.3">
      <c r="A188" s="9" t="s">
        <v>144</v>
      </c>
      <c r="B188" s="10">
        <v>851</v>
      </c>
    </row>
    <row r="189" spans="1:7" x14ac:dyDescent="0.25">
      <c r="A189" s="11"/>
    </row>
    <row r="190" spans="1:7" ht="73.150000000000006" customHeight="1" x14ac:dyDescent="0.25">
      <c r="A190" s="58" t="s">
        <v>85</v>
      </c>
      <c r="B190" s="190" t="s">
        <v>108</v>
      </c>
      <c r="C190" s="190"/>
      <c r="D190" s="190" t="s">
        <v>109</v>
      </c>
      <c r="E190" s="190"/>
      <c r="F190" s="190" t="s">
        <v>110</v>
      </c>
      <c r="G190" s="190"/>
    </row>
    <row r="191" spans="1:7" ht="18.75" x14ac:dyDescent="0.25">
      <c r="A191" s="58">
        <v>1</v>
      </c>
      <c r="B191" s="191">
        <v>2</v>
      </c>
      <c r="C191" s="192"/>
      <c r="D191" s="185">
        <v>3</v>
      </c>
      <c r="E191" s="186"/>
      <c r="F191" s="185">
        <v>4</v>
      </c>
      <c r="G191" s="186"/>
    </row>
    <row r="192" spans="1:7" ht="37.5" x14ac:dyDescent="0.25">
      <c r="A192" s="13" t="s">
        <v>111</v>
      </c>
      <c r="B192" s="185"/>
      <c r="C192" s="186"/>
      <c r="D192" s="185"/>
      <c r="E192" s="186"/>
      <c r="F192" s="210">
        <f>B192*D192/100</f>
        <v>0</v>
      </c>
      <c r="G192" s="211"/>
    </row>
    <row r="193" spans="1:7" ht="37.5" x14ac:dyDescent="0.25">
      <c r="A193" s="13" t="s">
        <v>112</v>
      </c>
      <c r="B193" s="185"/>
      <c r="C193" s="186"/>
      <c r="D193" s="185"/>
      <c r="E193" s="186"/>
      <c r="F193" s="210">
        <f>B193*D193/100</f>
        <v>0</v>
      </c>
      <c r="G193" s="211"/>
    </row>
    <row r="194" spans="1:7" ht="18.75" x14ac:dyDescent="0.25">
      <c r="A194" s="15"/>
      <c r="B194" s="16"/>
      <c r="C194" s="19"/>
      <c r="D194" s="20"/>
      <c r="E194" s="21"/>
      <c r="F194" s="21"/>
      <c r="G194" s="21"/>
    </row>
    <row r="195" spans="1:7" ht="18.75" x14ac:dyDescent="0.25">
      <c r="A195" s="9" t="s">
        <v>113</v>
      </c>
    </row>
    <row r="196" spans="1:7" x14ac:dyDescent="0.25">
      <c r="A196" s="11"/>
    </row>
    <row r="197" spans="1:7" ht="36.6" customHeight="1" x14ac:dyDescent="0.25">
      <c r="A197" s="58" t="s">
        <v>85</v>
      </c>
      <c r="B197" s="190" t="s">
        <v>108</v>
      </c>
      <c r="C197" s="190"/>
      <c r="D197" s="190" t="s">
        <v>109</v>
      </c>
      <c r="E197" s="190"/>
      <c r="F197" s="190" t="s">
        <v>114</v>
      </c>
      <c r="G197" s="190"/>
    </row>
    <row r="198" spans="1:7" ht="18.75" x14ac:dyDescent="0.3">
      <c r="A198" s="58">
        <v>1</v>
      </c>
      <c r="B198" s="191">
        <v>2</v>
      </c>
      <c r="C198" s="192"/>
      <c r="D198" s="191">
        <v>3</v>
      </c>
      <c r="E198" s="192"/>
      <c r="F198" s="195">
        <v>4</v>
      </c>
      <c r="G198" s="197"/>
    </row>
    <row r="199" spans="1:7" ht="39" customHeight="1" x14ac:dyDescent="0.25">
      <c r="A199" s="13" t="s">
        <v>115</v>
      </c>
      <c r="B199" s="191" t="s">
        <v>116</v>
      </c>
      <c r="C199" s="192"/>
      <c r="D199" s="191" t="s">
        <v>116</v>
      </c>
      <c r="E199" s="192"/>
      <c r="F199" s="213">
        <v>0</v>
      </c>
      <c r="G199" s="214"/>
    </row>
    <row r="200" spans="1:7" ht="18.75" x14ac:dyDescent="0.25">
      <c r="A200" s="13" t="s">
        <v>117</v>
      </c>
      <c r="B200" s="185"/>
      <c r="C200" s="186"/>
      <c r="D200" s="185"/>
      <c r="E200" s="186"/>
      <c r="F200" s="185"/>
      <c r="G200" s="186"/>
    </row>
    <row r="201" spans="1:7" ht="18.75" x14ac:dyDescent="0.25">
      <c r="A201" s="9"/>
    </row>
    <row r="202" spans="1:7" ht="18.75" x14ac:dyDescent="0.25">
      <c r="A202" s="9" t="s">
        <v>118</v>
      </c>
    </row>
    <row r="203" spans="1:7" x14ac:dyDescent="0.25">
      <c r="A203" s="11"/>
    </row>
    <row r="204" spans="1:7" ht="42.6" customHeight="1" x14ac:dyDescent="0.25">
      <c r="A204" s="58" t="s">
        <v>85</v>
      </c>
      <c r="B204" s="190" t="s">
        <v>108</v>
      </c>
      <c r="C204" s="190"/>
      <c r="D204" s="190" t="s">
        <v>109</v>
      </c>
      <c r="E204" s="190"/>
      <c r="F204" s="190" t="s">
        <v>114</v>
      </c>
      <c r="G204" s="190"/>
    </row>
    <row r="205" spans="1:7" ht="18.75" x14ac:dyDescent="0.3">
      <c r="A205" s="58">
        <v>1</v>
      </c>
      <c r="B205" s="191">
        <v>2</v>
      </c>
      <c r="C205" s="192"/>
      <c r="D205" s="191">
        <v>3</v>
      </c>
      <c r="E205" s="192"/>
      <c r="F205" s="195">
        <v>4</v>
      </c>
      <c r="G205" s="197"/>
    </row>
    <row r="206" spans="1:7" ht="49.15" customHeight="1" x14ac:dyDescent="0.25">
      <c r="A206" s="13" t="s">
        <v>154</v>
      </c>
      <c r="B206" s="191" t="s">
        <v>116</v>
      </c>
      <c r="C206" s="192"/>
      <c r="D206" s="191" t="s">
        <v>116</v>
      </c>
      <c r="E206" s="192"/>
      <c r="F206" s="213">
        <v>0</v>
      </c>
      <c r="G206" s="214"/>
    </row>
    <row r="207" spans="1:7" ht="15" customHeight="1" x14ac:dyDescent="0.25">
      <c r="A207" s="13" t="s">
        <v>117</v>
      </c>
      <c r="B207" s="185"/>
      <c r="C207" s="186"/>
      <c r="D207" s="185"/>
      <c r="E207" s="186"/>
      <c r="F207" s="187"/>
      <c r="G207" s="188"/>
    </row>
    <row r="208" spans="1:7" ht="18.75" x14ac:dyDescent="0.25">
      <c r="A208" s="8"/>
    </row>
    <row r="209" spans="1:7" ht="45" customHeight="1" x14ac:dyDescent="0.25">
      <c r="A209" s="189" t="s">
        <v>208</v>
      </c>
      <c r="B209" s="189"/>
      <c r="C209" s="189"/>
      <c r="D209" s="189"/>
      <c r="E209" s="189"/>
      <c r="F209" s="189"/>
      <c r="G209" s="189"/>
    </row>
    <row r="210" spans="1:7" ht="15.75" x14ac:dyDescent="0.25">
      <c r="A210" s="18"/>
    </row>
    <row r="211" spans="1:7" ht="18.75" x14ac:dyDescent="0.3">
      <c r="A211" s="9" t="s">
        <v>144</v>
      </c>
      <c r="B211" s="52" t="s">
        <v>209</v>
      </c>
      <c r="C211" s="51"/>
    </row>
    <row r="212" spans="1:7" x14ac:dyDescent="0.25">
      <c r="A212" s="11"/>
    </row>
    <row r="213" spans="1:7" ht="55.9" customHeight="1" x14ac:dyDescent="0.25">
      <c r="A213" s="58" t="s">
        <v>85</v>
      </c>
      <c r="B213" s="190" t="s">
        <v>105</v>
      </c>
      <c r="C213" s="190"/>
      <c r="D213" s="190" t="s">
        <v>106</v>
      </c>
      <c r="E213" s="190"/>
      <c r="F213" s="190" t="s">
        <v>107</v>
      </c>
      <c r="G213" s="190"/>
    </row>
    <row r="214" spans="1:7" ht="18.75" x14ac:dyDescent="0.25">
      <c r="A214" s="58">
        <v>1</v>
      </c>
      <c r="B214" s="190">
        <v>2</v>
      </c>
      <c r="C214" s="190"/>
      <c r="D214" s="190">
        <v>3</v>
      </c>
      <c r="E214" s="190"/>
      <c r="F214" s="190">
        <v>4</v>
      </c>
      <c r="G214" s="190"/>
    </row>
    <row r="215" spans="1:7" ht="18.75" x14ac:dyDescent="0.25">
      <c r="A215" s="13"/>
      <c r="B215" s="250"/>
      <c r="C215" s="250"/>
      <c r="D215" s="250"/>
      <c r="E215" s="250"/>
      <c r="F215" s="220">
        <f>B215*D215</f>
        <v>0</v>
      </c>
      <c r="G215" s="220"/>
    </row>
    <row r="216" spans="1:7" ht="18.75" x14ac:dyDescent="0.25">
      <c r="A216" s="13"/>
      <c r="B216" s="250"/>
      <c r="C216" s="250"/>
      <c r="D216" s="250"/>
      <c r="E216" s="250"/>
      <c r="F216" s="251"/>
      <c r="G216" s="251"/>
    </row>
    <row r="217" spans="1:7" ht="18" customHeight="1" x14ac:dyDescent="0.25">
      <c r="A217" s="8"/>
    </row>
    <row r="218" spans="1:7" ht="18" customHeight="1" x14ac:dyDescent="0.3">
      <c r="A218" s="9" t="s">
        <v>144</v>
      </c>
      <c r="B218" s="52" t="s">
        <v>210</v>
      </c>
      <c r="C218" s="51"/>
    </row>
    <row r="219" spans="1:7" ht="18" customHeight="1" x14ac:dyDescent="0.25">
      <c r="A219" s="11"/>
    </row>
    <row r="220" spans="1:7" ht="44.45" customHeight="1" x14ac:dyDescent="0.25">
      <c r="A220" s="58" t="s">
        <v>85</v>
      </c>
      <c r="B220" s="190" t="s">
        <v>105</v>
      </c>
      <c r="C220" s="190"/>
      <c r="D220" s="190" t="s">
        <v>106</v>
      </c>
      <c r="E220" s="190"/>
      <c r="F220" s="190" t="s">
        <v>107</v>
      </c>
      <c r="G220" s="190"/>
    </row>
    <row r="221" spans="1:7" ht="18" customHeight="1" x14ac:dyDescent="0.25">
      <c r="A221" s="58">
        <v>1</v>
      </c>
      <c r="B221" s="190">
        <v>2</v>
      </c>
      <c r="C221" s="190"/>
      <c r="D221" s="190">
        <v>3</v>
      </c>
      <c r="E221" s="190"/>
      <c r="F221" s="190">
        <v>4</v>
      </c>
      <c r="G221" s="190"/>
    </row>
    <row r="222" spans="1:7" ht="18" customHeight="1" x14ac:dyDescent="0.25">
      <c r="A222" s="13"/>
      <c r="B222" s="250"/>
      <c r="C222" s="250"/>
      <c r="D222" s="250"/>
      <c r="E222" s="250"/>
      <c r="F222" s="220">
        <f>B222*D222</f>
        <v>0</v>
      </c>
      <c r="G222" s="220"/>
    </row>
    <row r="223" spans="1:7" ht="18" customHeight="1" x14ac:dyDescent="0.25">
      <c r="A223" s="13"/>
      <c r="B223" s="250"/>
      <c r="C223" s="250"/>
      <c r="D223" s="250"/>
      <c r="E223" s="250"/>
      <c r="F223" s="251"/>
      <c r="G223" s="251"/>
    </row>
    <row r="224" spans="1:7" ht="18" customHeight="1" x14ac:dyDescent="0.25">
      <c r="A224" s="8"/>
    </row>
    <row r="225" spans="1:7" ht="18" customHeight="1" x14ac:dyDescent="0.3">
      <c r="A225" s="9" t="s">
        <v>144</v>
      </c>
      <c r="B225" s="52" t="s">
        <v>211</v>
      </c>
      <c r="C225" s="51"/>
    </row>
    <row r="226" spans="1:7" ht="18" customHeight="1" x14ac:dyDescent="0.25">
      <c r="A226" s="11"/>
    </row>
    <row r="227" spans="1:7" ht="42" customHeight="1" x14ac:dyDescent="0.25">
      <c r="A227" s="58" t="s">
        <v>85</v>
      </c>
      <c r="B227" s="190" t="s">
        <v>105</v>
      </c>
      <c r="C227" s="190"/>
      <c r="D227" s="190" t="s">
        <v>106</v>
      </c>
      <c r="E227" s="190"/>
      <c r="F227" s="190" t="s">
        <v>107</v>
      </c>
      <c r="G227" s="190"/>
    </row>
    <row r="228" spans="1:7" ht="18" customHeight="1" x14ac:dyDescent="0.25">
      <c r="A228" s="58">
        <v>1</v>
      </c>
      <c r="B228" s="190">
        <v>2</v>
      </c>
      <c r="C228" s="190"/>
      <c r="D228" s="190">
        <v>3</v>
      </c>
      <c r="E228" s="190"/>
      <c r="F228" s="190">
        <v>4</v>
      </c>
      <c r="G228" s="190"/>
    </row>
    <row r="229" spans="1:7" ht="18" customHeight="1" x14ac:dyDescent="0.25">
      <c r="A229" s="13"/>
      <c r="B229" s="250"/>
      <c r="C229" s="250"/>
      <c r="D229" s="250"/>
      <c r="E229" s="250"/>
      <c r="F229" s="251">
        <f>B229*D229</f>
        <v>0</v>
      </c>
      <c r="G229" s="251"/>
    </row>
    <row r="230" spans="1:7" ht="18" customHeight="1" x14ac:dyDescent="0.25">
      <c r="A230" s="13"/>
      <c r="B230" s="250"/>
      <c r="C230" s="250"/>
      <c r="D230" s="250"/>
      <c r="E230" s="250"/>
      <c r="F230" s="251"/>
      <c r="G230" s="251"/>
    </row>
    <row r="231" spans="1:7" ht="18" customHeight="1" x14ac:dyDescent="0.25">
      <c r="A231" s="15"/>
      <c r="B231" s="16"/>
      <c r="C231" s="16"/>
      <c r="D231" s="16"/>
      <c r="E231" s="16"/>
      <c r="F231" s="16"/>
      <c r="G231" s="16"/>
    </row>
    <row r="232" spans="1:7" ht="43.15" customHeight="1" x14ac:dyDescent="0.25">
      <c r="A232" s="189" t="s">
        <v>212</v>
      </c>
      <c r="B232" s="189"/>
      <c r="C232" s="189"/>
      <c r="D232" s="189"/>
      <c r="E232" s="189"/>
      <c r="F232" s="189"/>
      <c r="G232" s="189"/>
    </row>
    <row r="233" spans="1:7" ht="18" customHeight="1" x14ac:dyDescent="0.3">
      <c r="A233" s="9" t="s">
        <v>144</v>
      </c>
      <c r="B233" s="10">
        <v>853</v>
      </c>
    </row>
    <row r="234" spans="1:7" ht="18" customHeight="1" x14ac:dyDescent="0.25">
      <c r="A234" s="11"/>
    </row>
    <row r="235" spans="1:7" ht="61.9" customHeight="1" x14ac:dyDescent="0.25">
      <c r="A235" s="58" t="s">
        <v>85</v>
      </c>
      <c r="B235" s="190" t="s">
        <v>108</v>
      </c>
      <c r="C235" s="190"/>
      <c r="D235" s="190" t="s">
        <v>109</v>
      </c>
      <c r="E235" s="190"/>
      <c r="F235" s="190" t="s">
        <v>110</v>
      </c>
      <c r="G235" s="190"/>
    </row>
    <row r="236" spans="1:7" ht="18" customHeight="1" x14ac:dyDescent="0.25">
      <c r="A236" s="58">
        <v>1</v>
      </c>
      <c r="B236" s="190">
        <v>2</v>
      </c>
      <c r="C236" s="190"/>
      <c r="D236" s="190">
        <v>3</v>
      </c>
      <c r="E236" s="190"/>
      <c r="F236" s="190">
        <v>4</v>
      </c>
      <c r="G236" s="190"/>
    </row>
    <row r="237" spans="1:7" ht="18" customHeight="1" x14ac:dyDescent="0.25">
      <c r="A237" s="58"/>
      <c r="B237" s="191"/>
      <c r="C237" s="192"/>
      <c r="D237" s="191"/>
      <c r="E237" s="192"/>
      <c r="F237" s="191"/>
      <c r="G237" s="192"/>
    </row>
    <row r="238" spans="1:7" ht="18" customHeight="1" x14ac:dyDescent="0.25">
      <c r="A238" s="58" t="s">
        <v>244</v>
      </c>
      <c r="B238" s="191"/>
      <c r="C238" s="192"/>
      <c r="D238" s="191"/>
      <c r="E238" s="192"/>
      <c r="F238" s="210">
        <v>0</v>
      </c>
      <c r="G238" s="211"/>
    </row>
    <row r="239" spans="1:7" ht="18" customHeight="1" x14ac:dyDescent="0.25">
      <c r="A239" s="58"/>
      <c r="B239" s="191"/>
      <c r="C239" s="192"/>
      <c r="D239" s="191"/>
      <c r="E239" s="192"/>
      <c r="F239" s="191"/>
      <c r="G239" s="192"/>
    </row>
    <row r="240" spans="1:7" ht="18" customHeight="1" x14ac:dyDescent="0.25">
      <c r="A240" s="58" t="s">
        <v>245</v>
      </c>
      <c r="B240" s="191"/>
      <c r="C240" s="192"/>
      <c r="D240" s="191"/>
      <c r="E240" s="192"/>
      <c r="F240" s="210">
        <v>0</v>
      </c>
      <c r="G240" s="211"/>
    </row>
    <row r="241" spans="1:7" ht="18" customHeight="1" x14ac:dyDescent="0.25">
      <c r="A241" s="58"/>
      <c r="B241" s="191"/>
      <c r="C241" s="192"/>
      <c r="D241" s="191"/>
      <c r="E241" s="192"/>
      <c r="F241" s="191"/>
      <c r="G241" s="192"/>
    </row>
    <row r="242" spans="1:7" ht="18" customHeight="1" x14ac:dyDescent="0.25">
      <c r="A242" s="58" t="s">
        <v>246</v>
      </c>
      <c r="B242" s="191"/>
      <c r="C242" s="192"/>
      <c r="D242" s="191"/>
      <c r="E242" s="192"/>
      <c r="F242" s="210">
        <v>0</v>
      </c>
      <c r="G242" s="211"/>
    </row>
    <row r="243" spans="1:7" ht="18" customHeight="1" x14ac:dyDescent="0.25">
      <c r="A243" s="58"/>
      <c r="B243" s="191"/>
      <c r="C243" s="192"/>
      <c r="D243" s="191"/>
      <c r="E243" s="192"/>
      <c r="F243" s="191"/>
      <c r="G243" s="192"/>
    </row>
    <row r="244" spans="1:7" ht="18" customHeight="1" x14ac:dyDescent="0.25">
      <c r="A244" s="58" t="s">
        <v>247</v>
      </c>
      <c r="B244" s="191"/>
      <c r="C244" s="192"/>
      <c r="D244" s="191"/>
      <c r="E244" s="192"/>
      <c r="F244" s="210">
        <v>0</v>
      </c>
      <c r="G244" s="211"/>
    </row>
    <row r="245" spans="1:7" ht="18" customHeight="1" x14ac:dyDescent="0.25">
      <c r="A245" s="58"/>
      <c r="B245" s="191"/>
      <c r="C245" s="192"/>
      <c r="D245" s="191"/>
      <c r="E245" s="192"/>
      <c r="F245" s="191"/>
      <c r="G245" s="192"/>
    </row>
    <row r="246" spans="1:7" ht="18" customHeight="1" x14ac:dyDescent="0.25">
      <c r="A246" s="58" t="s">
        <v>248</v>
      </c>
      <c r="B246" s="191"/>
      <c r="C246" s="192"/>
      <c r="D246" s="191"/>
      <c r="E246" s="192"/>
      <c r="F246" s="210">
        <v>0</v>
      </c>
      <c r="G246" s="211"/>
    </row>
    <row r="247" spans="1:7" ht="18" customHeight="1" x14ac:dyDescent="0.25">
      <c r="A247" s="13"/>
      <c r="B247" s="250"/>
      <c r="C247" s="250"/>
      <c r="D247" s="250"/>
      <c r="E247" s="250"/>
      <c r="F247" s="251"/>
      <c r="G247" s="251"/>
    </row>
    <row r="248" spans="1:7" ht="18" customHeight="1" x14ac:dyDescent="0.25">
      <c r="A248" s="15"/>
      <c r="B248" s="16"/>
      <c r="C248" s="16"/>
      <c r="D248" s="16"/>
      <c r="E248" s="16"/>
      <c r="F248" s="16"/>
      <c r="G248" s="16"/>
    </row>
    <row r="249" spans="1:7" ht="28.9" customHeight="1" x14ac:dyDescent="0.25">
      <c r="A249" s="189" t="s">
        <v>213</v>
      </c>
      <c r="B249" s="189"/>
      <c r="C249" s="189"/>
      <c r="D249" s="189"/>
      <c r="E249" s="189"/>
      <c r="F249" s="189"/>
      <c r="G249" s="189"/>
    </row>
    <row r="250" spans="1:7" ht="41.45" customHeight="1" x14ac:dyDescent="0.25">
      <c r="A250" s="209" t="s">
        <v>214</v>
      </c>
      <c r="B250" s="209"/>
      <c r="C250" s="209"/>
      <c r="D250" s="209"/>
      <c r="E250" s="209"/>
      <c r="F250" s="209"/>
      <c r="G250" s="209"/>
    </row>
    <row r="251" spans="1:7" ht="18.75" x14ac:dyDescent="0.25">
      <c r="A251" s="61"/>
      <c r="B251" s="61"/>
      <c r="C251" s="61"/>
      <c r="D251" s="61"/>
      <c r="E251" s="61"/>
      <c r="F251" s="61"/>
      <c r="G251" s="61"/>
    </row>
    <row r="252" spans="1:7" ht="18.75" x14ac:dyDescent="0.25">
      <c r="A252" s="9" t="s">
        <v>144</v>
      </c>
      <c r="B252" s="19">
        <v>244</v>
      </c>
      <c r="C252" s="61"/>
      <c r="D252" s="61"/>
      <c r="E252" s="61"/>
      <c r="F252" s="61"/>
      <c r="G252" s="61"/>
    </row>
    <row r="253" spans="1:7" ht="18.75" x14ac:dyDescent="0.25">
      <c r="A253" s="22"/>
      <c r="B253" s="22"/>
      <c r="C253" s="22"/>
      <c r="D253" s="22"/>
      <c r="E253" s="22"/>
      <c r="F253" s="22"/>
      <c r="G253" s="22"/>
    </row>
    <row r="254" spans="1:7" ht="58.9" customHeight="1" x14ac:dyDescent="0.25">
      <c r="A254" s="58" t="s">
        <v>85</v>
      </c>
      <c r="B254" s="190" t="s">
        <v>159</v>
      </c>
      <c r="C254" s="190"/>
      <c r="D254" s="190" t="s">
        <v>121</v>
      </c>
      <c r="E254" s="190"/>
      <c r="F254" s="190" t="s">
        <v>160</v>
      </c>
      <c r="G254" s="190"/>
    </row>
    <row r="255" spans="1:7" ht="28.9" customHeight="1" x14ac:dyDescent="0.25">
      <c r="A255" s="58">
        <v>1</v>
      </c>
      <c r="B255" s="191">
        <v>2</v>
      </c>
      <c r="C255" s="192"/>
      <c r="D255" s="191">
        <v>3</v>
      </c>
      <c r="E255" s="192"/>
      <c r="F255" s="185">
        <v>4</v>
      </c>
      <c r="G255" s="186"/>
    </row>
    <row r="256" spans="1:7" ht="28.9" customHeight="1" x14ac:dyDescent="0.25">
      <c r="A256" s="13" t="s">
        <v>158</v>
      </c>
      <c r="B256" s="185"/>
      <c r="C256" s="186"/>
      <c r="D256" s="185"/>
      <c r="E256" s="186"/>
      <c r="F256" s="210">
        <f>B256*D256</f>
        <v>0</v>
      </c>
      <c r="G256" s="211"/>
    </row>
    <row r="257" spans="1:7" ht="28.9" customHeight="1" x14ac:dyDescent="0.25">
      <c r="A257" s="13" t="s">
        <v>119</v>
      </c>
      <c r="B257" s="185"/>
      <c r="C257" s="186"/>
      <c r="D257" s="185"/>
      <c r="E257" s="186"/>
      <c r="F257" s="187"/>
      <c r="G257" s="188"/>
    </row>
    <row r="258" spans="1:7" ht="18.75" x14ac:dyDescent="0.25">
      <c r="A258" s="57"/>
      <c r="B258" s="57"/>
      <c r="C258" s="57"/>
      <c r="D258" s="57"/>
      <c r="E258" s="57"/>
      <c r="F258" s="57"/>
      <c r="G258" s="57"/>
    </row>
    <row r="259" spans="1:7" ht="24.6" customHeight="1" x14ac:dyDescent="0.25">
      <c r="A259" s="193" t="s">
        <v>215</v>
      </c>
      <c r="B259" s="193"/>
      <c r="C259" s="193"/>
      <c r="D259" s="193"/>
      <c r="E259" s="193"/>
      <c r="F259" s="193"/>
      <c r="G259" s="193"/>
    </row>
    <row r="260" spans="1:7" ht="18.75" x14ac:dyDescent="0.25">
      <c r="A260" s="9"/>
    </row>
    <row r="261" spans="1:7" ht="18.75" x14ac:dyDescent="0.3">
      <c r="A261" s="9" t="s">
        <v>144</v>
      </c>
      <c r="B261" s="10">
        <v>244</v>
      </c>
    </row>
    <row r="262" spans="1:7" ht="18.75" x14ac:dyDescent="0.25">
      <c r="A262" s="8"/>
    </row>
    <row r="263" spans="1:7" ht="54.6" customHeight="1" x14ac:dyDescent="0.25">
      <c r="A263" s="58" t="s">
        <v>85</v>
      </c>
      <c r="B263" s="190" t="s">
        <v>120</v>
      </c>
      <c r="C263" s="190"/>
      <c r="D263" s="190" t="s">
        <v>121</v>
      </c>
      <c r="E263" s="190"/>
      <c r="F263" s="190" t="s">
        <v>185</v>
      </c>
      <c r="G263" s="190"/>
    </row>
    <row r="264" spans="1:7" ht="18.75" x14ac:dyDescent="0.25">
      <c r="A264" s="58">
        <v>1</v>
      </c>
      <c r="B264" s="191">
        <v>2</v>
      </c>
      <c r="C264" s="192"/>
      <c r="D264" s="191">
        <v>3</v>
      </c>
      <c r="E264" s="192"/>
      <c r="F264" s="185">
        <v>4</v>
      </c>
      <c r="G264" s="186"/>
    </row>
    <row r="265" spans="1:7" ht="37.5" x14ac:dyDescent="0.25">
      <c r="A265" s="13" t="s">
        <v>122</v>
      </c>
      <c r="B265" s="185"/>
      <c r="C265" s="186"/>
      <c r="D265" s="185"/>
      <c r="E265" s="186"/>
      <c r="F265" s="210">
        <f>B265*D265*12</f>
        <v>0</v>
      </c>
      <c r="G265" s="211"/>
    </row>
    <row r="266" spans="1:7" ht="18.75" x14ac:dyDescent="0.25">
      <c r="A266" s="13" t="s">
        <v>123</v>
      </c>
      <c r="B266" s="185"/>
      <c r="C266" s="186"/>
      <c r="D266" s="185"/>
      <c r="E266" s="186"/>
      <c r="F266" s="210">
        <f t="shared" ref="F266" si="0">B266*D266*12</f>
        <v>0</v>
      </c>
      <c r="G266" s="211"/>
    </row>
    <row r="267" spans="1:7" ht="18.75" x14ac:dyDescent="0.25">
      <c r="A267" s="13" t="s">
        <v>119</v>
      </c>
      <c r="B267" s="185"/>
      <c r="C267" s="186"/>
      <c r="D267" s="185"/>
      <c r="E267" s="186"/>
      <c r="F267" s="187"/>
      <c r="G267" s="188"/>
    </row>
    <row r="268" spans="1:7" x14ac:dyDescent="0.25">
      <c r="A268" s="23"/>
    </row>
    <row r="269" spans="1:7" ht="18.75" x14ac:dyDescent="0.25">
      <c r="A269" s="193" t="s">
        <v>216</v>
      </c>
      <c r="B269" s="193"/>
      <c r="C269" s="193"/>
      <c r="D269" s="193"/>
      <c r="E269" s="193"/>
      <c r="F269" s="193"/>
      <c r="G269" s="193"/>
    </row>
    <row r="270" spans="1:7" ht="18.75" x14ac:dyDescent="0.25">
      <c r="A270" s="9"/>
    </row>
    <row r="271" spans="1:7" ht="18.75" x14ac:dyDescent="0.3">
      <c r="A271" s="9" t="s">
        <v>144</v>
      </c>
      <c r="B271" s="10">
        <v>244</v>
      </c>
    </row>
    <row r="272" spans="1:7" ht="18.75" x14ac:dyDescent="0.25">
      <c r="A272" s="8"/>
    </row>
    <row r="273" spans="1:7" ht="50.45" customHeight="1" x14ac:dyDescent="0.25">
      <c r="A273" s="58" t="s">
        <v>85</v>
      </c>
      <c r="B273" s="190" t="s">
        <v>124</v>
      </c>
      <c r="C273" s="190"/>
      <c r="D273" s="190" t="s">
        <v>92</v>
      </c>
      <c r="E273" s="190"/>
      <c r="F273" s="190" t="s">
        <v>185</v>
      </c>
      <c r="G273" s="190"/>
    </row>
    <row r="274" spans="1:7" ht="18.75" x14ac:dyDescent="0.25">
      <c r="A274" s="58">
        <v>1</v>
      </c>
      <c r="B274" s="191">
        <v>2</v>
      </c>
      <c r="C274" s="192"/>
      <c r="D274" s="191">
        <v>3</v>
      </c>
      <c r="E274" s="192"/>
      <c r="F274" s="191">
        <v>4</v>
      </c>
      <c r="G274" s="192"/>
    </row>
    <row r="275" spans="1:7" ht="18.75" x14ac:dyDescent="0.25">
      <c r="A275" s="13"/>
      <c r="B275" s="191"/>
      <c r="C275" s="192"/>
      <c r="D275" s="191"/>
      <c r="E275" s="192"/>
      <c r="F275" s="210">
        <f>B275*D275*12</f>
        <v>0</v>
      </c>
      <c r="G275" s="211"/>
    </row>
    <row r="276" spans="1:7" ht="18.75" x14ac:dyDescent="0.25">
      <c r="A276" s="13" t="s">
        <v>119</v>
      </c>
      <c r="B276" s="191"/>
      <c r="C276" s="192"/>
      <c r="D276" s="191"/>
      <c r="E276" s="192"/>
      <c r="F276" s="210">
        <f>B276*D276*12</f>
        <v>0</v>
      </c>
      <c r="G276" s="211"/>
    </row>
    <row r="277" spans="1:7" ht="18.75" x14ac:dyDescent="0.25">
      <c r="A277" s="8"/>
    </row>
    <row r="278" spans="1:7" ht="18.75" x14ac:dyDescent="0.25">
      <c r="A278" s="193" t="s">
        <v>217</v>
      </c>
      <c r="B278" s="193"/>
      <c r="C278" s="193"/>
      <c r="D278" s="193"/>
      <c r="E278" s="193"/>
      <c r="F278" s="193"/>
      <c r="G278" s="193"/>
    </row>
    <row r="279" spans="1:7" ht="18.75" x14ac:dyDescent="0.25">
      <c r="A279" s="9"/>
    </row>
    <row r="280" spans="1:7" ht="18.75" x14ac:dyDescent="0.3">
      <c r="A280" s="9" t="s">
        <v>144</v>
      </c>
      <c r="B280" s="10">
        <v>244</v>
      </c>
      <c r="C280" s="7">
        <v>247</v>
      </c>
    </row>
    <row r="281" spans="1:7" ht="18.75" x14ac:dyDescent="0.25">
      <c r="A281" s="8"/>
    </row>
    <row r="282" spans="1:7" ht="54.6" customHeight="1" x14ac:dyDescent="0.25">
      <c r="A282" s="58" t="s">
        <v>85</v>
      </c>
      <c r="B282" s="190" t="s">
        <v>125</v>
      </c>
      <c r="C282" s="190"/>
      <c r="D282" s="190" t="s">
        <v>126</v>
      </c>
      <c r="E282" s="190"/>
      <c r="F282" s="190" t="s">
        <v>93</v>
      </c>
      <c r="G282" s="190"/>
    </row>
    <row r="283" spans="1:7" ht="18.75" x14ac:dyDescent="0.25">
      <c r="A283" s="58">
        <v>1</v>
      </c>
      <c r="B283" s="191">
        <v>2</v>
      </c>
      <c r="C283" s="192"/>
      <c r="D283" s="191">
        <v>3</v>
      </c>
      <c r="E283" s="192"/>
      <c r="F283" s="191">
        <v>4</v>
      </c>
      <c r="G283" s="192"/>
    </row>
    <row r="284" spans="1:7" ht="75" x14ac:dyDescent="0.25">
      <c r="A284" s="13" t="s">
        <v>18</v>
      </c>
      <c r="B284" s="191"/>
      <c r="C284" s="192"/>
      <c r="D284" s="191"/>
      <c r="E284" s="192"/>
      <c r="F284" s="210">
        <f>B284*D284</f>
        <v>0</v>
      </c>
      <c r="G284" s="211"/>
    </row>
    <row r="285" spans="1:7" ht="37.5" x14ac:dyDescent="0.25">
      <c r="A285" s="13" t="s">
        <v>19</v>
      </c>
      <c r="B285" s="191"/>
      <c r="C285" s="192"/>
      <c r="D285" s="191"/>
      <c r="E285" s="192"/>
      <c r="F285" s="210">
        <f t="shared" ref="F285:F288" si="1">B285*D285</f>
        <v>0</v>
      </c>
      <c r="G285" s="211"/>
    </row>
    <row r="286" spans="1:7" ht="75" x14ac:dyDescent="0.25">
      <c r="A286" s="13" t="s">
        <v>20</v>
      </c>
      <c r="B286" s="191"/>
      <c r="C286" s="192"/>
      <c r="D286" s="191"/>
      <c r="E286" s="192"/>
      <c r="F286" s="210">
        <f t="shared" si="1"/>
        <v>0</v>
      </c>
      <c r="G286" s="211"/>
    </row>
    <row r="287" spans="1:7" ht="75" x14ac:dyDescent="0.25">
      <c r="A287" s="13" t="s">
        <v>21</v>
      </c>
      <c r="B287" s="191"/>
      <c r="C287" s="192"/>
      <c r="D287" s="191"/>
      <c r="E287" s="192"/>
      <c r="F287" s="210">
        <f t="shared" si="1"/>
        <v>0</v>
      </c>
      <c r="G287" s="211"/>
    </row>
    <row r="288" spans="1:7" ht="56.25" x14ac:dyDescent="0.25">
      <c r="A288" s="24" t="s">
        <v>22</v>
      </c>
      <c r="B288" s="191"/>
      <c r="C288" s="192"/>
      <c r="D288" s="191"/>
      <c r="E288" s="192"/>
      <c r="F288" s="210">
        <f t="shared" si="1"/>
        <v>0</v>
      </c>
      <c r="G288" s="211"/>
    </row>
    <row r="289" spans="1:7" ht="18.75" x14ac:dyDescent="0.25">
      <c r="A289" s="25"/>
      <c r="B289" s="26"/>
      <c r="C289" s="26"/>
      <c r="D289" s="26"/>
      <c r="E289" s="26"/>
      <c r="F289" s="26"/>
      <c r="G289" s="26"/>
    </row>
    <row r="290" spans="1:7" ht="18.75" x14ac:dyDescent="0.25">
      <c r="A290" s="212" t="s">
        <v>218</v>
      </c>
      <c r="B290" s="212"/>
      <c r="C290" s="212"/>
      <c r="D290" s="212"/>
      <c r="E290" s="212"/>
      <c r="F290" s="212"/>
      <c r="G290" s="212"/>
    </row>
    <row r="291" spans="1:7" ht="18.75" x14ac:dyDescent="0.25">
      <c r="A291" s="62"/>
      <c r="B291" s="62"/>
      <c r="C291" s="62"/>
      <c r="D291" s="62"/>
      <c r="E291" s="62"/>
      <c r="F291" s="62"/>
      <c r="G291" s="62"/>
    </row>
    <row r="292" spans="1:7" ht="18.75" x14ac:dyDescent="0.3">
      <c r="A292" s="9" t="s">
        <v>144</v>
      </c>
      <c r="B292" s="10">
        <v>244</v>
      </c>
    </row>
    <row r="293" spans="1:7" ht="18.75" x14ac:dyDescent="0.25">
      <c r="A293" s="8"/>
    </row>
    <row r="294" spans="1:7" ht="44.45" customHeight="1" x14ac:dyDescent="0.25">
      <c r="A294" s="58" t="s">
        <v>85</v>
      </c>
      <c r="B294" s="190" t="s">
        <v>127</v>
      </c>
      <c r="C294" s="190"/>
      <c r="D294" s="190" t="s">
        <v>147</v>
      </c>
      <c r="E294" s="190"/>
      <c r="F294" s="190" t="s">
        <v>128</v>
      </c>
      <c r="G294" s="190"/>
    </row>
    <row r="295" spans="1:7" ht="18.75" x14ac:dyDescent="0.25">
      <c r="A295" s="58">
        <v>1</v>
      </c>
      <c r="B295" s="191">
        <v>2</v>
      </c>
      <c r="C295" s="192"/>
      <c r="D295" s="191">
        <v>3</v>
      </c>
      <c r="E295" s="192"/>
      <c r="F295" s="191">
        <v>4</v>
      </c>
      <c r="G295" s="192"/>
    </row>
    <row r="296" spans="1:7" ht="37.5" x14ac:dyDescent="0.25">
      <c r="A296" s="13" t="s">
        <v>129</v>
      </c>
      <c r="B296" s="191"/>
      <c r="C296" s="192"/>
      <c r="D296" s="191"/>
      <c r="E296" s="192"/>
      <c r="F296" s="210">
        <f>B296*D296</f>
        <v>0</v>
      </c>
      <c r="G296" s="211"/>
    </row>
    <row r="297" spans="1:7" ht="18.75" x14ac:dyDescent="0.25">
      <c r="A297" s="13" t="s">
        <v>117</v>
      </c>
      <c r="B297" s="191"/>
      <c r="C297" s="192"/>
      <c r="D297" s="191"/>
      <c r="E297" s="192"/>
      <c r="F297" s="210">
        <f>B297*D297</f>
        <v>0</v>
      </c>
      <c r="G297" s="211"/>
    </row>
    <row r="298" spans="1:7" ht="18.75" x14ac:dyDescent="0.25">
      <c r="A298" s="27"/>
      <c r="B298" s="26"/>
      <c r="C298" s="26"/>
      <c r="D298" s="26"/>
      <c r="E298" s="26"/>
      <c r="F298" s="26"/>
      <c r="G298" s="26"/>
    </row>
    <row r="299" spans="1:7" ht="39" customHeight="1" x14ac:dyDescent="0.25">
      <c r="A299" s="209" t="s">
        <v>219</v>
      </c>
      <c r="B299" s="209"/>
      <c r="C299" s="209"/>
      <c r="D299" s="209"/>
      <c r="E299" s="209"/>
      <c r="F299" s="209"/>
      <c r="G299" s="209"/>
    </row>
    <row r="300" spans="1:7" ht="18.75" x14ac:dyDescent="0.25">
      <c r="A300" s="9"/>
    </row>
    <row r="301" spans="1:7" ht="18.75" x14ac:dyDescent="0.3">
      <c r="A301" s="9" t="s">
        <v>144</v>
      </c>
      <c r="B301" s="10">
        <v>243</v>
      </c>
    </row>
    <row r="302" spans="1:7" ht="18.75" x14ac:dyDescent="0.25">
      <c r="A302" s="8"/>
    </row>
    <row r="303" spans="1:7" ht="39.6" customHeight="1" x14ac:dyDescent="0.25">
      <c r="A303" s="190" t="s">
        <v>85</v>
      </c>
      <c r="B303" s="190"/>
      <c r="C303" s="190"/>
      <c r="D303" s="190" t="s">
        <v>130</v>
      </c>
      <c r="E303" s="190"/>
      <c r="F303" s="190" t="s">
        <v>131</v>
      </c>
      <c r="G303" s="190"/>
    </row>
    <row r="304" spans="1:7" ht="18.75" x14ac:dyDescent="0.3">
      <c r="A304" s="190">
        <v>1</v>
      </c>
      <c r="B304" s="190"/>
      <c r="C304" s="190"/>
      <c r="D304" s="195">
        <v>2</v>
      </c>
      <c r="E304" s="197"/>
      <c r="F304" s="195">
        <v>3</v>
      </c>
      <c r="G304" s="197"/>
    </row>
    <row r="305" spans="1:7" ht="43.15" customHeight="1" x14ac:dyDescent="0.25">
      <c r="A305" s="206" t="s">
        <v>162</v>
      </c>
      <c r="B305" s="206"/>
      <c r="C305" s="206"/>
      <c r="D305" s="248"/>
      <c r="E305" s="249"/>
      <c r="F305" s="213">
        <v>0</v>
      </c>
      <c r="G305" s="214"/>
    </row>
    <row r="306" spans="1:7" ht="18.75" x14ac:dyDescent="0.25">
      <c r="A306" s="198" t="s">
        <v>119</v>
      </c>
      <c r="B306" s="203"/>
      <c r="C306" s="199"/>
      <c r="D306" s="248"/>
      <c r="E306" s="249"/>
      <c r="F306" s="245"/>
      <c r="G306" s="247"/>
    </row>
    <row r="307" spans="1:7" ht="18.75" x14ac:dyDescent="0.25">
      <c r="A307" s="28"/>
      <c r="B307" s="28"/>
      <c r="C307" s="28"/>
      <c r="D307" s="17"/>
      <c r="E307" s="17"/>
      <c r="F307" s="17"/>
      <c r="G307" s="17"/>
    </row>
    <row r="308" spans="1:7" ht="18.75" x14ac:dyDescent="0.3">
      <c r="A308" s="9" t="s">
        <v>144</v>
      </c>
      <c r="B308" s="10">
        <v>244</v>
      </c>
    </row>
    <row r="309" spans="1:7" ht="18.75" x14ac:dyDescent="0.25">
      <c r="A309" s="8"/>
    </row>
    <row r="310" spans="1:7" ht="43.9" customHeight="1" x14ac:dyDescent="0.25">
      <c r="A310" s="190" t="s">
        <v>85</v>
      </c>
      <c r="B310" s="190"/>
      <c r="C310" s="190"/>
      <c r="D310" s="190" t="s">
        <v>130</v>
      </c>
      <c r="E310" s="190"/>
      <c r="F310" s="190" t="s">
        <v>131</v>
      </c>
      <c r="G310" s="190"/>
    </row>
    <row r="311" spans="1:7" ht="18.75" x14ac:dyDescent="0.3">
      <c r="A311" s="190">
        <v>1</v>
      </c>
      <c r="B311" s="190"/>
      <c r="C311" s="190"/>
      <c r="D311" s="195">
        <v>2</v>
      </c>
      <c r="E311" s="197"/>
      <c r="F311" s="195">
        <v>3</v>
      </c>
      <c r="G311" s="197"/>
    </row>
    <row r="312" spans="1:7" ht="34.15" customHeight="1" x14ac:dyDescent="0.25">
      <c r="A312" s="206" t="s">
        <v>132</v>
      </c>
      <c r="B312" s="206"/>
      <c r="C312" s="206"/>
      <c r="D312" s="248"/>
      <c r="E312" s="249"/>
      <c r="F312" s="213">
        <v>0</v>
      </c>
      <c r="G312" s="214"/>
    </row>
    <row r="313" spans="1:7" ht="34.15" customHeight="1" x14ac:dyDescent="0.25">
      <c r="A313" s="206" t="s">
        <v>133</v>
      </c>
      <c r="B313" s="206"/>
      <c r="C313" s="206"/>
      <c r="D313" s="248"/>
      <c r="E313" s="249"/>
      <c r="F313" s="213">
        <v>0</v>
      </c>
      <c r="G313" s="214"/>
    </row>
    <row r="314" spans="1:7" ht="34.15" customHeight="1" x14ac:dyDescent="0.25">
      <c r="A314" s="206" t="s">
        <v>134</v>
      </c>
      <c r="B314" s="206"/>
      <c r="C314" s="206"/>
      <c r="D314" s="248"/>
      <c r="E314" s="249"/>
      <c r="F314" s="213">
        <v>0</v>
      </c>
      <c r="G314" s="214"/>
    </row>
    <row r="315" spans="1:7" ht="34.15" customHeight="1" x14ac:dyDescent="0.25">
      <c r="A315" s="206" t="s">
        <v>135</v>
      </c>
      <c r="B315" s="206"/>
      <c r="C315" s="206"/>
      <c r="D315" s="248"/>
      <c r="E315" s="249"/>
      <c r="F315" s="213">
        <v>0</v>
      </c>
      <c r="G315" s="214"/>
    </row>
    <row r="316" spans="1:7" ht="18.75" x14ac:dyDescent="0.25">
      <c r="A316" s="198" t="s">
        <v>119</v>
      </c>
      <c r="B316" s="203"/>
      <c r="C316" s="199"/>
      <c r="D316" s="248"/>
      <c r="E316" s="249"/>
      <c r="F316" s="245"/>
      <c r="G316" s="247"/>
    </row>
    <row r="317" spans="1:7" ht="18.75" x14ac:dyDescent="0.25">
      <c r="A317" s="29"/>
    </row>
    <row r="318" spans="1:7" ht="18.75" x14ac:dyDescent="0.25">
      <c r="A318" s="193" t="s">
        <v>220</v>
      </c>
      <c r="B318" s="193"/>
      <c r="C318" s="193"/>
      <c r="D318" s="193"/>
      <c r="E318" s="193"/>
      <c r="F318" s="193"/>
      <c r="G318" s="193"/>
    </row>
    <row r="319" spans="1:7" ht="18.75" x14ac:dyDescent="0.25">
      <c r="A319" s="9"/>
    </row>
    <row r="320" spans="1:7" ht="18.75" x14ac:dyDescent="0.3">
      <c r="A320" s="9" t="s">
        <v>144</v>
      </c>
      <c r="B320" s="10">
        <v>243</v>
      </c>
    </row>
    <row r="321" spans="1:7" ht="18.75" x14ac:dyDescent="0.25">
      <c r="A321" s="8"/>
    </row>
    <row r="322" spans="1:7" ht="28.9" customHeight="1" x14ac:dyDescent="0.25">
      <c r="A322" s="190" t="s">
        <v>85</v>
      </c>
      <c r="B322" s="190"/>
      <c r="C322" s="190"/>
      <c r="D322" s="190" t="s">
        <v>136</v>
      </c>
      <c r="E322" s="190"/>
      <c r="F322" s="190" t="s">
        <v>137</v>
      </c>
      <c r="G322" s="190"/>
    </row>
    <row r="323" spans="1:7" ht="18.75" x14ac:dyDescent="0.3">
      <c r="A323" s="191">
        <v>1</v>
      </c>
      <c r="B323" s="194"/>
      <c r="C323" s="192"/>
      <c r="D323" s="195">
        <v>2</v>
      </c>
      <c r="E323" s="197"/>
      <c r="F323" s="195">
        <v>3</v>
      </c>
      <c r="G323" s="197"/>
    </row>
    <row r="324" spans="1:7" ht="38.450000000000003" customHeight="1" x14ac:dyDescent="0.25">
      <c r="A324" s="198" t="s">
        <v>161</v>
      </c>
      <c r="B324" s="203"/>
      <c r="C324" s="199"/>
      <c r="D324" s="248"/>
      <c r="E324" s="249"/>
      <c r="F324" s="213">
        <v>0</v>
      </c>
      <c r="G324" s="214"/>
    </row>
    <row r="325" spans="1:7" ht="18.75" x14ac:dyDescent="0.25">
      <c r="A325" s="198" t="s">
        <v>119</v>
      </c>
      <c r="B325" s="203"/>
      <c r="C325" s="199"/>
      <c r="D325" s="248"/>
      <c r="E325" s="249"/>
      <c r="F325" s="245"/>
      <c r="G325" s="247"/>
    </row>
    <row r="326" spans="1:7" ht="18.75" x14ac:dyDescent="0.25">
      <c r="A326" s="28"/>
      <c r="B326" s="28"/>
      <c r="C326" s="28"/>
      <c r="D326" s="17"/>
      <c r="E326" s="17"/>
      <c r="F326" s="17"/>
      <c r="G326" s="17"/>
    </row>
    <row r="327" spans="1:7" ht="18.75" x14ac:dyDescent="0.3">
      <c r="A327" s="9" t="s">
        <v>144</v>
      </c>
      <c r="B327" s="10">
        <v>244</v>
      </c>
    </row>
    <row r="328" spans="1:7" ht="18.75" x14ac:dyDescent="0.25">
      <c r="A328" s="8"/>
    </row>
    <row r="329" spans="1:7" ht="30" customHeight="1" x14ac:dyDescent="0.25">
      <c r="A329" s="190" t="s">
        <v>85</v>
      </c>
      <c r="B329" s="190"/>
      <c r="C329" s="190"/>
      <c r="D329" s="190" t="s">
        <v>136</v>
      </c>
      <c r="E329" s="190"/>
      <c r="F329" s="190" t="s">
        <v>137</v>
      </c>
      <c r="G329" s="190"/>
    </row>
    <row r="330" spans="1:7" ht="18.75" x14ac:dyDescent="0.3">
      <c r="A330" s="191">
        <v>1</v>
      </c>
      <c r="B330" s="194"/>
      <c r="C330" s="192"/>
      <c r="D330" s="195">
        <v>2</v>
      </c>
      <c r="E330" s="197"/>
      <c r="F330" s="195">
        <v>3</v>
      </c>
      <c r="G330" s="197"/>
    </row>
    <row r="331" spans="1:7" ht="18.75" x14ac:dyDescent="0.25">
      <c r="A331" s="198" t="s">
        <v>138</v>
      </c>
      <c r="B331" s="203"/>
      <c r="C331" s="199"/>
      <c r="D331" s="248"/>
      <c r="E331" s="249"/>
      <c r="F331" s="213">
        <v>0</v>
      </c>
      <c r="G331" s="214"/>
    </row>
    <row r="332" spans="1:7" ht="18.75" x14ac:dyDescent="0.25">
      <c r="A332" s="198" t="s">
        <v>139</v>
      </c>
      <c r="B332" s="203"/>
      <c r="C332" s="199"/>
      <c r="D332" s="248"/>
      <c r="E332" s="249"/>
      <c r="F332" s="213">
        <v>0</v>
      </c>
      <c r="G332" s="214"/>
    </row>
    <row r="333" spans="1:7" ht="18.75" x14ac:dyDescent="0.25">
      <c r="A333" s="198" t="s">
        <v>140</v>
      </c>
      <c r="B333" s="203"/>
      <c r="C333" s="199"/>
      <c r="D333" s="248"/>
      <c r="E333" s="249"/>
      <c r="F333" s="213">
        <v>0</v>
      </c>
      <c r="G333" s="214"/>
    </row>
    <row r="334" spans="1:7" ht="18.75" x14ac:dyDescent="0.25">
      <c r="A334" s="198" t="s">
        <v>119</v>
      </c>
      <c r="B334" s="203"/>
      <c r="C334" s="199"/>
      <c r="D334" s="248"/>
      <c r="E334" s="249"/>
      <c r="F334" s="245"/>
      <c r="G334" s="247"/>
    </row>
    <row r="335" spans="1:7" ht="18.75" x14ac:dyDescent="0.25">
      <c r="A335" s="8"/>
    </row>
    <row r="336" spans="1:7" ht="18.75" x14ac:dyDescent="0.25">
      <c r="A336" s="193" t="s">
        <v>221</v>
      </c>
      <c r="B336" s="193"/>
      <c r="C336" s="193"/>
      <c r="D336" s="193"/>
      <c r="E336" s="193"/>
      <c r="F336" s="193"/>
      <c r="G336" s="193"/>
    </row>
    <row r="337" spans="1:7" ht="18.75" x14ac:dyDescent="0.25">
      <c r="A337" s="9"/>
    </row>
    <row r="338" spans="1:7" ht="18.75" x14ac:dyDescent="0.3">
      <c r="A338" s="9" t="s">
        <v>144</v>
      </c>
      <c r="B338" s="10">
        <v>244</v>
      </c>
    </row>
    <row r="339" spans="1:7" ht="18.75" x14ac:dyDescent="0.25">
      <c r="A339" s="8"/>
    </row>
    <row r="340" spans="1:7" ht="36" customHeight="1" x14ac:dyDescent="0.25">
      <c r="A340" s="191" t="s">
        <v>85</v>
      </c>
      <c r="B340" s="192"/>
      <c r="C340" s="191" t="s">
        <v>136</v>
      </c>
      <c r="D340" s="192"/>
      <c r="E340" s="191" t="s">
        <v>137</v>
      </c>
      <c r="F340" s="194"/>
      <c r="G340" s="192"/>
    </row>
    <row r="341" spans="1:7" ht="18.75" x14ac:dyDescent="0.3">
      <c r="A341" s="191">
        <v>1</v>
      </c>
      <c r="B341" s="192"/>
      <c r="C341" s="191">
        <v>2</v>
      </c>
      <c r="D341" s="192"/>
      <c r="E341" s="195">
        <v>3</v>
      </c>
      <c r="F341" s="196"/>
      <c r="G341" s="197"/>
    </row>
    <row r="342" spans="1:7" ht="18.75" x14ac:dyDescent="0.25">
      <c r="A342" s="198" t="s">
        <v>25</v>
      </c>
      <c r="B342" s="199"/>
      <c r="C342" s="191"/>
      <c r="D342" s="192"/>
      <c r="E342" s="213">
        <v>0</v>
      </c>
      <c r="F342" s="265"/>
      <c r="G342" s="214"/>
    </row>
    <row r="343" spans="1:7" ht="18.75" x14ac:dyDescent="0.25">
      <c r="A343" s="198" t="s">
        <v>119</v>
      </c>
      <c r="B343" s="199"/>
      <c r="C343" s="191"/>
      <c r="D343" s="192"/>
      <c r="E343" s="245"/>
      <c r="F343" s="246"/>
      <c r="G343" s="247"/>
    </row>
    <row r="344" spans="1:7" x14ac:dyDescent="0.25">
      <c r="A344" s="23"/>
    </row>
    <row r="345" spans="1:7" ht="43.15" customHeight="1" x14ac:dyDescent="0.25">
      <c r="A345" s="189" t="s">
        <v>222</v>
      </c>
      <c r="B345" s="189"/>
      <c r="C345" s="189"/>
      <c r="D345" s="189"/>
      <c r="E345" s="189"/>
      <c r="F345" s="189"/>
      <c r="G345" s="189"/>
    </row>
    <row r="346" spans="1:7" ht="18.75" x14ac:dyDescent="0.25">
      <c r="A346" s="29"/>
    </row>
    <row r="347" spans="1:7" ht="18.75" x14ac:dyDescent="0.3">
      <c r="A347" s="9" t="s">
        <v>144</v>
      </c>
      <c r="B347" s="10">
        <v>244</v>
      </c>
    </row>
    <row r="348" spans="1:7" ht="18.75" x14ac:dyDescent="0.25">
      <c r="A348" s="8"/>
    </row>
    <row r="349" spans="1:7" ht="34.9" customHeight="1" x14ac:dyDescent="0.25">
      <c r="A349" s="58" t="s">
        <v>85</v>
      </c>
      <c r="B349" s="190" t="s">
        <v>141</v>
      </c>
      <c r="C349" s="190"/>
      <c r="D349" s="190" t="s">
        <v>142</v>
      </c>
      <c r="E349" s="190"/>
      <c r="F349" s="190" t="s">
        <v>148</v>
      </c>
      <c r="G349" s="190"/>
    </row>
    <row r="350" spans="1:7" ht="18.75" x14ac:dyDescent="0.25">
      <c r="A350" s="58">
        <v>1</v>
      </c>
      <c r="B350" s="191">
        <v>2</v>
      </c>
      <c r="C350" s="192"/>
      <c r="D350" s="191">
        <v>3</v>
      </c>
      <c r="E350" s="192"/>
      <c r="F350" s="191">
        <v>4</v>
      </c>
      <c r="G350" s="192"/>
    </row>
    <row r="351" spans="1:7" ht="18.75" x14ac:dyDescent="0.25">
      <c r="A351" s="58"/>
      <c r="B351" s="191"/>
      <c r="C351" s="192"/>
      <c r="D351" s="191"/>
      <c r="E351" s="192"/>
      <c r="F351" s="210">
        <f t="shared" ref="F351:F352" si="2">B351*D351</f>
        <v>0</v>
      </c>
      <c r="G351" s="211"/>
    </row>
    <row r="352" spans="1:7" ht="18.75" x14ac:dyDescent="0.25">
      <c r="A352" s="60" t="s">
        <v>247</v>
      </c>
      <c r="B352" s="191"/>
      <c r="C352" s="192"/>
      <c r="D352" s="191"/>
      <c r="E352" s="192"/>
      <c r="F352" s="210">
        <f t="shared" si="2"/>
        <v>0</v>
      </c>
      <c r="G352" s="211"/>
    </row>
    <row r="353" spans="1:7" ht="18.75" x14ac:dyDescent="0.25">
      <c r="A353" s="60"/>
      <c r="B353" s="191"/>
      <c r="C353" s="192"/>
      <c r="D353" s="191"/>
      <c r="E353" s="192"/>
      <c r="F353" s="210">
        <f>B353*D353</f>
        <v>0</v>
      </c>
      <c r="G353" s="211"/>
    </row>
    <row r="354" spans="1:7" ht="18.75" x14ac:dyDescent="0.25">
      <c r="A354" s="13" t="s">
        <v>248</v>
      </c>
      <c r="B354" s="191"/>
      <c r="C354" s="192"/>
      <c r="D354" s="191"/>
      <c r="E354" s="192"/>
      <c r="F354" s="210">
        <f>B354*D354</f>
        <v>0</v>
      </c>
      <c r="G354" s="211"/>
    </row>
    <row r="355" spans="1:7" ht="18.75" x14ac:dyDescent="0.25">
      <c r="A355" s="8"/>
    </row>
    <row r="356" spans="1:7" ht="18.75" x14ac:dyDescent="0.25">
      <c r="A356" s="193" t="s">
        <v>223</v>
      </c>
      <c r="B356" s="193"/>
      <c r="C356" s="193"/>
      <c r="D356" s="193"/>
      <c r="E356" s="193"/>
      <c r="F356" s="193"/>
      <c r="G356" s="193"/>
    </row>
    <row r="357" spans="1:7" ht="18.75" x14ac:dyDescent="0.25">
      <c r="A357" s="9"/>
    </row>
    <row r="358" spans="1:7" ht="18.75" x14ac:dyDescent="0.3">
      <c r="A358" s="9" t="s">
        <v>144</v>
      </c>
      <c r="B358" s="10">
        <v>244</v>
      </c>
    </row>
    <row r="359" spans="1:7" ht="18.75" x14ac:dyDescent="0.25">
      <c r="A359" s="8"/>
    </row>
    <row r="360" spans="1:7" ht="41.45" customHeight="1" x14ac:dyDescent="0.25">
      <c r="A360" s="58" t="s">
        <v>85</v>
      </c>
      <c r="B360" s="190" t="s">
        <v>141</v>
      </c>
      <c r="C360" s="190"/>
      <c r="D360" s="190" t="s">
        <v>142</v>
      </c>
      <c r="E360" s="190"/>
      <c r="F360" s="190" t="s">
        <v>149</v>
      </c>
      <c r="G360" s="190"/>
    </row>
    <row r="361" spans="1:7" ht="18.75" x14ac:dyDescent="0.25">
      <c r="A361" s="58">
        <v>1</v>
      </c>
      <c r="B361" s="191">
        <v>2</v>
      </c>
      <c r="C361" s="192"/>
      <c r="D361" s="191">
        <v>3</v>
      </c>
      <c r="E361" s="192"/>
      <c r="F361" s="191">
        <v>4</v>
      </c>
      <c r="G361" s="192"/>
    </row>
    <row r="362" spans="1:7" ht="56.25" x14ac:dyDescent="0.25">
      <c r="A362" s="13" t="s">
        <v>143</v>
      </c>
      <c r="B362" s="191"/>
      <c r="C362" s="192"/>
      <c r="D362" s="191"/>
      <c r="E362" s="192"/>
      <c r="F362" s="210">
        <f>B362*D362</f>
        <v>0</v>
      </c>
      <c r="G362" s="211"/>
    </row>
    <row r="363" spans="1:7" ht="18.75" x14ac:dyDescent="0.25">
      <c r="A363" s="13" t="s">
        <v>119</v>
      </c>
      <c r="B363" s="191"/>
      <c r="C363" s="192"/>
      <c r="D363" s="191"/>
      <c r="E363" s="192"/>
      <c r="F363" s="210">
        <f>B363*D363</f>
        <v>0</v>
      </c>
      <c r="G363" s="211"/>
    </row>
    <row r="364" spans="1:7" ht="18.75" x14ac:dyDescent="0.25">
      <c r="A364" s="8"/>
    </row>
    <row r="365" spans="1:7" ht="28.15" customHeight="1" x14ac:dyDescent="0.25">
      <c r="A365" s="193" t="s">
        <v>249</v>
      </c>
      <c r="B365" s="193"/>
      <c r="C365" s="193"/>
      <c r="D365" s="193"/>
      <c r="E365" s="193"/>
      <c r="F365" s="193"/>
      <c r="G365" s="193"/>
    </row>
    <row r="366" spans="1:7" ht="18.75" x14ac:dyDescent="0.25">
      <c r="A366" s="9"/>
    </row>
    <row r="367" spans="1:7" ht="18.75" x14ac:dyDescent="0.3">
      <c r="A367" s="9" t="s">
        <v>144</v>
      </c>
      <c r="B367" s="10">
        <v>244</v>
      </c>
    </row>
    <row r="368" spans="1:7" ht="18.75" x14ac:dyDescent="0.25">
      <c r="A368" s="8"/>
    </row>
    <row r="369" spans="1:7" ht="37.9" customHeight="1" x14ac:dyDescent="0.25">
      <c r="A369" s="58" t="s">
        <v>85</v>
      </c>
      <c r="B369" s="190" t="s">
        <v>141</v>
      </c>
      <c r="C369" s="190"/>
      <c r="D369" s="190" t="s">
        <v>142</v>
      </c>
      <c r="E369" s="190"/>
      <c r="F369" s="190" t="s">
        <v>149</v>
      </c>
      <c r="G369" s="190"/>
    </row>
    <row r="370" spans="1:7" ht="18.75" x14ac:dyDescent="0.25">
      <c r="A370" s="58">
        <v>1</v>
      </c>
      <c r="B370" s="191">
        <v>2</v>
      </c>
      <c r="C370" s="192"/>
      <c r="D370" s="191">
        <v>3</v>
      </c>
      <c r="E370" s="192"/>
      <c r="F370" s="191">
        <v>4</v>
      </c>
      <c r="G370" s="192"/>
    </row>
    <row r="371" spans="1:7" ht="18.75" x14ac:dyDescent="0.25">
      <c r="A371" s="13"/>
      <c r="B371" s="191"/>
      <c r="C371" s="192"/>
      <c r="D371" s="191"/>
      <c r="E371" s="192"/>
      <c r="F371" s="210">
        <f>B371*D371</f>
        <v>0</v>
      </c>
      <c r="G371" s="211"/>
    </row>
    <row r="372" spans="1:7" ht="18.75" x14ac:dyDescent="0.25">
      <c r="A372" s="13" t="s">
        <v>119</v>
      </c>
      <c r="B372" s="191"/>
      <c r="C372" s="192"/>
      <c r="D372" s="191"/>
      <c r="E372" s="192"/>
      <c r="F372" s="210"/>
      <c r="G372" s="211"/>
    </row>
    <row r="373" spans="1:7" ht="18.75" x14ac:dyDescent="0.25">
      <c r="A373" s="8"/>
    </row>
    <row r="374" spans="1:7" ht="31.9" customHeight="1" x14ac:dyDescent="0.25">
      <c r="A374" s="189" t="s">
        <v>250</v>
      </c>
      <c r="B374" s="189"/>
      <c r="C374" s="189"/>
      <c r="D374" s="189"/>
      <c r="E374" s="189"/>
      <c r="F374" s="189"/>
      <c r="G374" s="189"/>
    </row>
    <row r="375" spans="1:7" ht="18.75" x14ac:dyDescent="0.25">
      <c r="A375" s="9"/>
    </row>
    <row r="376" spans="1:7" ht="18.75" x14ac:dyDescent="0.3">
      <c r="A376" s="9" t="s">
        <v>144</v>
      </c>
      <c r="B376" s="10">
        <v>244</v>
      </c>
    </row>
    <row r="377" spans="1:7" ht="18.75" x14ac:dyDescent="0.25">
      <c r="A377" s="8"/>
    </row>
    <row r="378" spans="1:7" ht="40.9" customHeight="1" x14ac:dyDescent="0.25">
      <c r="A378" s="58" t="s">
        <v>85</v>
      </c>
      <c r="B378" s="190" t="s">
        <v>141</v>
      </c>
      <c r="C378" s="190"/>
      <c r="D378" s="190" t="s">
        <v>142</v>
      </c>
      <c r="E378" s="190"/>
      <c r="F378" s="190" t="s">
        <v>149</v>
      </c>
      <c r="G378" s="190"/>
    </row>
    <row r="379" spans="1:7" ht="18.75" x14ac:dyDescent="0.25">
      <c r="A379" s="58">
        <v>1</v>
      </c>
      <c r="B379" s="191">
        <v>2</v>
      </c>
      <c r="C379" s="192"/>
      <c r="D379" s="191">
        <v>3</v>
      </c>
      <c r="E379" s="192"/>
      <c r="F379" s="191">
        <v>4</v>
      </c>
      <c r="G379" s="192"/>
    </row>
    <row r="380" spans="1:7" ht="18.75" x14ac:dyDescent="0.25">
      <c r="A380" s="13"/>
      <c r="B380" s="185"/>
      <c r="C380" s="186"/>
      <c r="D380" s="185"/>
      <c r="E380" s="186"/>
      <c r="F380" s="187"/>
      <c r="G380" s="188"/>
    </row>
    <row r="381" spans="1:7" ht="18.75" x14ac:dyDescent="0.25">
      <c r="A381" s="13" t="s">
        <v>236</v>
      </c>
      <c r="B381" s="185"/>
      <c r="C381" s="186"/>
      <c r="D381" s="185"/>
      <c r="E381" s="186"/>
      <c r="F381" s="210">
        <f t="shared" ref="F381:F393" si="3">B381*D381</f>
        <v>0</v>
      </c>
      <c r="G381" s="211"/>
    </row>
    <row r="382" spans="1:7" ht="18.75" x14ac:dyDescent="0.25">
      <c r="A382" s="13"/>
      <c r="B382" s="185"/>
      <c r="C382" s="186"/>
      <c r="D382" s="185"/>
      <c r="E382" s="186"/>
      <c r="F382" s="210"/>
      <c r="G382" s="211"/>
    </row>
    <row r="383" spans="1:7" ht="18.75" x14ac:dyDescent="0.25">
      <c r="A383" s="13" t="s">
        <v>237</v>
      </c>
      <c r="B383" s="185"/>
      <c r="C383" s="186"/>
      <c r="D383" s="185"/>
      <c r="E383" s="186"/>
      <c r="F383" s="210">
        <f t="shared" si="3"/>
        <v>0</v>
      </c>
      <c r="G383" s="211"/>
    </row>
    <row r="384" spans="1:7" ht="18.75" x14ac:dyDescent="0.25">
      <c r="A384" s="13"/>
      <c r="B384" s="185"/>
      <c r="C384" s="186"/>
      <c r="D384" s="185"/>
      <c r="E384" s="186"/>
      <c r="F384" s="210"/>
      <c r="G384" s="211"/>
    </row>
    <row r="385" spans="1:7" ht="18.75" x14ac:dyDescent="0.25">
      <c r="A385" s="13" t="s">
        <v>238</v>
      </c>
      <c r="B385" s="185"/>
      <c r="C385" s="186"/>
      <c r="D385" s="185"/>
      <c r="E385" s="186"/>
      <c r="F385" s="210">
        <f t="shared" si="3"/>
        <v>0</v>
      </c>
      <c r="G385" s="211"/>
    </row>
    <row r="386" spans="1:7" ht="18.75" x14ac:dyDescent="0.25">
      <c r="A386" s="13"/>
      <c r="B386" s="185"/>
      <c r="C386" s="186"/>
      <c r="D386" s="185"/>
      <c r="E386" s="186"/>
      <c r="F386" s="210"/>
      <c r="G386" s="211"/>
    </row>
    <row r="387" spans="1:7" ht="18.75" x14ac:dyDescent="0.25">
      <c r="A387" s="13" t="s">
        <v>239</v>
      </c>
      <c r="B387" s="185"/>
      <c r="C387" s="186"/>
      <c r="D387" s="185"/>
      <c r="E387" s="186"/>
      <c r="F387" s="210">
        <f t="shared" si="3"/>
        <v>0</v>
      </c>
      <c r="G387" s="211"/>
    </row>
    <row r="388" spans="1:7" ht="18.75" x14ac:dyDescent="0.25">
      <c r="A388" s="13"/>
      <c r="B388" s="185"/>
      <c r="C388" s="186"/>
      <c r="D388" s="185"/>
      <c r="E388" s="186"/>
      <c r="F388" s="210"/>
      <c r="G388" s="211"/>
    </row>
    <row r="389" spans="1:7" ht="18.75" x14ac:dyDescent="0.25">
      <c r="A389" s="13" t="s">
        <v>240</v>
      </c>
      <c r="B389" s="185"/>
      <c r="C389" s="186"/>
      <c r="D389" s="185"/>
      <c r="E389" s="186"/>
      <c r="F389" s="210">
        <f t="shared" si="3"/>
        <v>0</v>
      </c>
      <c r="G389" s="211"/>
    </row>
    <row r="390" spans="1:7" ht="18.75" x14ac:dyDescent="0.25">
      <c r="A390" s="13"/>
      <c r="B390" s="185"/>
      <c r="C390" s="186"/>
      <c r="D390" s="185"/>
      <c r="E390" s="186"/>
      <c r="F390" s="210"/>
      <c r="G390" s="211"/>
    </row>
    <row r="391" spans="1:7" ht="18.75" x14ac:dyDescent="0.25">
      <c r="A391" s="13" t="s">
        <v>241</v>
      </c>
      <c r="B391" s="185"/>
      <c r="C391" s="186"/>
      <c r="D391" s="185"/>
      <c r="E391" s="186"/>
      <c r="F391" s="210">
        <f t="shared" si="3"/>
        <v>0</v>
      </c>
      <c r="G391" s="211"/>
    </row>
    <row r="392" spans="1:7" ht="18.75" x14ac:dyDescent="0.25">
      <c r="A392" s="13"/>
      <c r="B392" s="185"/>
      <c r="C392" s="186"/>
      <c r="D392" s="185"/>
      <c r="E392" s="186"/>
      <c r="F392" s="210"/>
      <c r="G392" s="211"/>
    </row>
    <row r="393" spans="1:7" ht="18.75" x14ac:dyDescent="0.25">
      <c r="A393" s="13" t="s">
        <v>242</v>
      </c>
      <c r="B393" s="185"/>
      <c r="C393" s="186"/>
      <c r="D393" s="185"/>
      <c r="E393" s="186"/>
      <c r="F393" s="210">
        <f t="shared" si="3"/>
        <v>0</v>
      </c>
      <c r="G393" s="211"/>
    </row>
    <row r="394" spans="1:7" ht="18.75" x14ac:dyDescent="0.25">
      <c r="A394" s="15"/>
      <c r="B394" s="16"/>
      <c r="C394" s="16"/>
      <c r="D394" s="16"/>
      <c r="E394" s="16"/>
      <c r="F394" s="73"/>
      <c r="G394" s="73"/>
    </row>
    <row r="395" spans="1:7" ht="18.75" x14ac:dyDescent="0.25">
      <c r="A395" s="29"/>
    </row>
    <row r="396" spans="1:7" ht="37.5" x14ac:dyDescent="0.3">
      <c r="A396" s="29" t="s">
        <v>150</v>
      </c>
      <c r="B396" s="10"/>
      <c r="C396" s="162"/>
      <c r="D396" s="162"/>
      <c r="E396" s="10"/>
      <c r="F396" s="162"/>
      <c r="G396" s="162"/>
    </row>
    <row r="397" spans="1:7" ht="18.75" x14ac:dyDescent="0.3">
      <c r="A397" s="29"/>
      <c r="B397" s="10"/>
      <c r="C397" s="161" t="s">
        <v>53</v>
      </c>
      <c r="D397" s="161"/>
      <c r="E397" s="10"/>
      <c r="F397" s="161" t="s">
        <v>54</v>
      </c>
      <c r="G397" s="161"/>
    </row>
    <row r="398" spans="1:7" ht="18.75" x14ac:dyDescent="0.3">
      <c r="A398" s="29"/>
      <c r="B398" s="10"/>
      <c r="C398" s="53"/>
      <c r="D398" s="53"/>
      <c r="E398" s="10"/>
      <c r="F398" s="53"/>
      <c r="G398" s="53"/>
    </row>
    <row r="399" spans="1:7" ht="56.25" x14ac:dyDescent="0.3">
      <c r="A399" s="29" t="s">
        <v>151</v>
      </c>
      <c r="B399" s="10"/>
      <c r="C399" s="162"/>
      <c r="D399" s="162"/>
      <c r="E399" s="10"/>
      <c r="F399" s="162"/>
      <c r="G399" s="162"/>
    </row>
    <row r="400" spans="1:7" ht="18.75" x14ac:dyDescent="0.3">
      <c r="A400" s="29"/>
      <c r="B400" s="10"/>
      <c r="C400" s="161" t="s">
        <v>53</v>
      </c>
      <c r="D400" s="161"/>
      <c r="E400" s="10"/>
      <c r="F400" s="161" t="s">
        <v>54</v>
      </c>
      <c r="G400" s="161"/>
    </row>
    <row r="401" spans="1:7" ht="18.75" x14ac:dyDescent="0.3">
      <c r="A401" s="29"/>
      <c r="B401" s="10"/>
      <c r="C401" s="53"/>
      <c r="D401" s="53"/>
      <c r="E401" s="10"/>
      <c r="F401" s="53"/>
      <c r="G401" s="53"/>
    </row>
    <row r="402" spans="1:7" ht="18.75" x14ac:dyDescent="0.3">
      <c r="A402" s="29" t="s">
        <v>152</v>
      </c>
      <c r="B402" s="10"/>
      <c r="C402" s="162"/>
      <c r="D402" s="162"/>
      <c r="E402" s="10"/>
      <c r="F402" s="162"/>
      <c r="G402" s="162"/>
    </row>
    <row r="403" spans="1:7" ht="18.75" x14ac:dyDescent="0.3">
      <c r="A403" s="29"/>
      <c r="B403" s="10"/>
      <c r="C403" s="161" t="s">
        <v>53</v>
      </c>
      <c r="D403" s="161"/>
      <c r="E403" s="10"/>
      <c r="F403" s="161" t="s">
        <v>54</v>
      </c>
      <c r="G403" s="161"/>
    </row>
    <row r="404" spans="1:7" ht="18.75" x14ac:dyDescent="0.3">
      <c r="A404" s="29" t="s">
        <v>153</v>
      </c>
      <c r="B404" s="10"/>
      <c r="C404" s="10"/>
      <c r="D404" s="10"/>
      <c r="E404" s="10"/>
      <c r="F404" s="10"/>
      <c r="G404" s="10"/>
    </row>
    <row r="405" spans="1:7" ht="18.75" x14ac:dyDescent="0.3">
      <c r="A405" s="160" t="s">
        <v>44</v>
      </c>
      <c r="B405" s="160"/>
      <c r="C405" s="10"/>
      <c r="D405" s="10"/>
      <c r="E405" s="10"/>
      <c r="F405" s="10"/>
      <c r="G405" s="10"/>
    </row>
  </sheetData>
  <mergeCells count="595">
    <mergeCell ref="E1:G1"/>
    <mergeCell ref="A2:G2"/>
    <mergeCell ref="A4:G4"/>
    <mergeCell ref="A5:G5"/>
    <mergeCell ref="B9:C9"/>
    <mergeCell ref="D9:E9"/>
    <mergeCell ref="F9:G9"/>
    <mergeCell ref="A72:G72"/>
    <mergeCell ref="B12:C12"/>
    <mergeCell ref="D12:E12"/>
    <mergeCell ref="F12:G12"/>
    <mergeCell ref="A14:G14"/>
    <mergeCell ref="B18:C18"/>
    <mergeCell ref="D18:E18"/>
    <mergeCell ref="F18:G18"/>
    <mergeCell ref="B24:C24"/>
    <mergeCell ref="D24:E24"/>
    <mergeCell ref="F24:G24"/>
    <mergeCell ref="B10:C10"/>
    <mergeCell ref="D10:E10"/>
    <mergeCell ref="F10:G10"/>
    <mergeCell ref="B11:C11"/>
    <mergeCell ref="D11:E11"/>
    <mergeCell ref="F11:G11"/>
    <mergeCell ref="B83:C83"/>
    <mergeCell ref="D83:E83"/>
    <mergeCell ref="F83:G83"/>
    <mergeCell ref="B84:C84"/>
    <mergeCell ref="D84:E84"/>
    <mergeCell ref="F84:G84"/>
    <mergeCell ref="B19:C19"/>
    <mergeCell ref="D19:E19"/>
    <mergeCell ref="F19:G19"/>
    <mergeCell ref="B20:C20"/>
    <mergeCell ref="D20:E20"/>
    <mergeCell ref="F20:G20"/>
    <mergeCell ref="B26:C26"/>
    <mergeCell ref="D26:E26"/>
    <mergeCell ref="F26:G26"/>
    <mergeCell ref="B30:C30"/>
    <mergeCell ref="D30:E30"/>
    <mergeCell ref="F30:G30"/>
    <mergeCell ref="B25:C25"/>
    <mergeCell ref="D25:E25"/>
    <mergeCell ref="F25:G25"/>
    <mergeCell ref="A34:G34"/>
    <mergeCell ref="A38:C38"/>
    <mergeCell ref="D38:G38"/>
    <mergeCell ref="A39:C39"/>
    <mergeCell ref="D39:G39"/>
    <mergeCell ref="A40:C40"/>
    <mergeCell ref="D40:G40"/>
    <mergeCell ref="B31:C31"/>
    <mergeCell ref="D31:E31"/>
    <mergeCell ref="F31:G31"/>
    <mergeCell ref="B32:C32"/>
    <mergeCell ref="D32:E32"/>
    <mergeCell ref="F32:G32"/>
    <mergeCell ref="B48:C48"/>
    <mergeCell ref="D48:E48"/>
    <mergeCell ref="F48:G48"/>
    <mergeCell ref="A50:G50"/>
    <mergeCell ref="B54:C54"/>
    <mergeCell ref="D54:E54"/>
    <mergeCell ref="F54:G54"/>
    <mergeCell ref="A42:G42"/>
    <mergeCell ref="B46:C46"/>
    <mergeCell ref="D46:E46"/>
    <mergeCell ref="F46:G46"/>
    <mergeCell ref="B47:C47"/>
    <mergeCell ref="D47:E47"/>
    <mergeCell ref="F47:G47"/>
    <mergeCell ref="A58:G58"/>
    <mergeCell ref="B62:C62"/>
    <mergeCell ref="D62:E62"/>
    <mergeCell ref="F62:G62"/>
    <mergeCell ref="B63:C63"/>
    <mergeCell ref="D63:E63"/>
    <mergeCell ref="F63:G63"/>
    <mergeCell ref="B55:C55"/>
    <mergeCell ref="D55:E55"/>
    <mergeCell ref="F55:G55"/>
    <mergeCell ref="B56:C56"/>
    <mergeCell ref="D56:E56"/>
    <mergeCell ref="F56:G56"/>
    <mergeCell ref="B77:C77"/>
    <mergeCell ref="D77:E77"/>
    <mergeCell ref="F77:G77"/>
    <mergeCell ref="B78:C78"/>
    <mergeCell ref="D78:E78"/>
    <mergeCell ref="F78:G78"/>
    <mergeCell ref="B82:C82"/>
    <mergeCell ref="B64:C64"/>
    <mergeCell ref="D64:E64"/>
    <mergeCell ref="F64:G64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6:C76"/>
    <mergeCell ref="D76:E76"/>
    <mergeCell ref="F76:G76"/>
    <mergeCell ref="D82:E82"/>
    <mergeCell ref="F82:G82"/>
    <mergeCell ref="A109:G109"/>
    <mergeCell ref="B113:C113"/>
    <mergeCell ref="D113:E113"/>
    <mergeCell ref="F113:G113"/>
    <mergeCell ref="B114:C114"/>
    <mergeCell ref="D114:E114"/>
    <mergeCell ref="F114:G114"/>
    <mergeCell ref="A96:G96"/>
    <mergeCell ref="A98:G98"/>
    <mergeCell ref="A102:A104"/>
    <mergeCell ref="B102:B104"/>
    <mergeCell ref="C102:F102"/>
    <mergeCell ref="G102:G104"/>
    <mergeCell ref="C103:C104"/>
    <mergeCell ref="D103:F103"/>
    <mergeCell ref="C122:D122"/>
    <mergeCell ref="F122:G122"/>
    <mergeCell ref="C123:D123"/>
    <mergeCell ref="F123:G123"/>
    <mergeCell ref="A125:G125"/>
    <mergeCell ref="C129:E129"/>
    <mergeCell ref="F129:G129"/>
    <mergeCell ref="B115:C115"/>
    <mergeCell ref="D115:E115"/>
    <mergeCell ref="F115:G115"/>
    <mergeCell ref="A117:G117"/>
    <mergeCell ref="C121:D121"/>
    <mergeCell ref="F121:G121"/>
    <mergeCell ref="A138:B138"/>
    <mergeCell ref="D138:E138"/>
    <mergeCell ref="F138:G138"/>
    <mergeCell ref="A139:B139"/>
    <mergeCell ref="D139:E139"/>
    <mergeCell ref="F139:G139"/>
    <mergeCell ref="C130:E130"/>
    <mergeCell ref="F130:G130"/>
    <mergeCell ref="C131:E131"/>
    <mergeCell ref="F131:G131"/>
    <mergeCell ref="A133:G133"/>
    <mergeCell ref="A137:B137"/>
    <mergeCell ref="D137:E137"/>
    <mergeCell ref="F137:G137"/>
    <mergeCell ref="A149:G149"/>
    <mergeCell ref="C153:D153"/>
    <mergeCell ref="F153:G153"/>
    <mergeCell ref="C154:D154"/>
    <mergeCell ref="F154:G154"/>
    <mergeCell ref="C155:D155"/>
    <mergeCell ref="F155:G155"/>
    <mergeCell ref="A141:G141"/>
    <mergeCell ref="C145:D145"/>
    <mergeCell ref="F145:G145"/>
    <mergeCell ref="C146:D146"/>
    <mergeCell ref="F146:G146"/>
    <mergeCell ref="C147:D147"/>
    <mergeCell ref="F147:G147"/>
    <mergeCell ref="C162:D162"/>
    <mergeCell ref="F162:G162"/>
    <mergeCell ref="A164:G164"/>
    <mergeCell ref="B168:C168"/>
    <mergeCell ref="D168:E168"/>
    <mergeCell ref="F168:G168"/>
    <mergeCell ref="C159:D159"/>
    <mergeCell ref="F159:G159"/>
    <mergeCell ref="C160:D160"/>
    <mergeCell ref="F160:G160"/>
    <mergeCell ref="C161:D161"/>
    <mergeCell ref="F161:G161"/>
    <mergeCell ref="D174:E174"/>
    <mergeCell ref="F174:G174"/>
    <mergeCell ref="D175:E175"/>
    <mergeCell ref="F175:G175"/>
    <mergeCell ref="D176:E176"/>
    <mergeCell ref="F176:G176"/>
    <mergeCell ref="B169:C169"/>
    <mergeCell ref="D169:E169"/>
    <mergeCell ref="F169:G169"/>
    <mergeCell ref="B170:C170"/>
    <mergeCell ref="D170:E170"/>
    <mergeCell ref="F170:G170"/>
    <mergeCell ref="B184:C184"/>
    <mergeCell ref="D184:E184"/>
    <mergeCell ref="F184:G184"/>
    <mergeCell ref="B185:C185"/>
    <mergeCell ref="D185:E185"/>
    <mergeCell ref="F185:G185"/>
    <mergeCell ref="A178:G178"/>
    <mergeCell ref="B182:C182"/>
    <mergeCell ref="D182:E182"/>
    <mergeCell ref="F182:G182"/>
    <mergeCell ref="B183:C183"/>
    <mergeCell ref="D183:E183"/>
    <mergeCell ref="F183:G183"/>
    <mergeCell ref="B192:C192"/>
    <mergeCell ref="D192:E192"/>
    <mergeCell ref="F192:G192"/>
    <mergeCell ref="B193:C193"/>
    <mergeCell ref="D193:E193"/>
    <mergeCell ref="F193:G193"/>
    <mergeCell ref="A187:G187"/>
    <mergeCell ref="B190:C190"/>
    <mergeCell ref="D190:E190"/>
    <mergeCell ref="F190:G190"/>
    <mergeCell ref="B191:C191"/>
    <mergeCell ref="D191:E191"/>
    <mergeCell ref="F191:G191"/>
    <mergeCell ref="B199:C199"/>
    <mergeCell ref="D199:E199"/>
    <mergeCell ref="F199:G199"/>
    <mergeCell ref="B200:C200"/>
    <mergeCell ref="D200:E200"/>
    <mergeCell ref="F200:G200"/>
    <mergeCell ref="B197:C197"/>
    <mergeCell ref="D197:E197"/>
    <mergeCell ref="F197:G197"/>
    <mergeCell ref="B198:C198"/>
    <mergeCell ref="D198:E198"/>
    <mergeCell ref="F198:G198"/>
    <mergeCell ref="B206:C206"/>
    <mergeCell ref="D206:E206"/>
    <mergeCell ref="F206:G206"/>
    <mergeCell ref="B207:C207"/>
    <mergeCell ref="D207:E207"/>
    <mergeCell ref="F207:G207"/>
    <mergeCell ref="B204:C204"/>
    <mergeCell ref="D204:E204"/>
    <mergeCell ref="F204:G204"/>
    <mergeCell ref="B205:C205"/>
    <mergeCell ref="D205:E205"/>
    <mergeCell ref="F205:G205"/>
    <mergeCell ref="B215:C215"/>
    <mergeCell ref="D215:E215"/>
    <mergeCell ref="F215:G215"/>
    <mergeCell ref="B216:C216"/>
    <mergeCell ref="D216:E216"/>
    <mergeCell ref="F216:G216"/>
    <mergeCell ref="A209:G209"/>
    <mergeCell ref="B213:C213"/>
    <mergeCell ref="D213:E213"/>
    <mergeCell ref="F213:G213"/>
    <mergeCell ref="B214:C214"/>
    <mergeCell ref="D214:E214"/>
    <mergeCell ref="F214:G214"/>
    <mergeCell ref="B222:C222"/>
    <mergeCell ref="D222:E222"/>
    <mergeCell ref="F222:G222"/>
    <mergeCell ref="B223:C223"/>
    <mergeCell ref="D223:E223"/>
    <mergeCell ref="F223:G223"/>
    <mergeCell ref="B220:C220"/>
    <mergeCell ref="D220:E220"/>
    <mergeCell ref="F220:G220"/>
    <mergeCell ref="B221:C221"/>
    <mergeCell ref="D221:E221"/>
    <mergeCell ref="F221:G221"/>
    <mergeCell ref="B229:C229"/>
    <mergeCell ref="D229:E229"/>
    <mergeCell ref="F229:G229"/>
    <mergeCell ref="B230:C230"/>
    <mergeCell ref="D230:E230"/>
    <mergeCell ref="F230:G230"/>
    <mergeCell ref="B227:C227"/>
    <mergeCell ref="D227:E227"/>
    <mergeCell ref="F227:G227"/>
    <mergeCell ref="B228:C228"/>
    <mergeCell ref="D228:E228"/>
    <mergeCell ref="F228:G228"/>
    <mergeCell ref="A249:G249"/>
    <mergeCell ref="A250:G250"/>
    <mergeCell ref="B254:C254"/>
    <mergeCell ref="D254:E254"/>
    <mergeCell ref="F254:G254"/>
    <mergeCell ref="A232:G232"/>
    <mergeCell ref="B235:C235"/>
    <mergeCell ref="D235:E235"/>
    <mergeCell ref="F235:G235"/>
    <mergeCell ref="B236:C236"/>
    <mergeCell ref="D236:E236"/>
    <mergeCell ref="F236:G236"/>
    <mergeCell ref="B240:C240"/>
    <mergeCell ref="D240:E240"/>
    <mergeCell ref="F240:G240"/>
    <mergeCell ref="B241:C241"/>
    <mergeCell ref="D241:E241"/>
    <mergeCell ref="F241:G241"/>
    <mergeCell ref="D245:E245"/>
    <mergeCell ref="F245:G245"/>
    <mergeCell ref="B242:C242"/>
    <mergeCell ref="D242:E242"/>
    <mergeCell ref="F242:G242"/>
    <mergeCell ref="B243:C243"/>
    <mergeCell ref="B257:C257"/>
    <mergeCell ref="D257:E257"/>
    <mergeCell ref="F257:G257"/>
    <mergeCell ref="A259:G259"/>
    <mergeCell ref="B263:C263"/>
    <mergeCell ref="D263:E263"/>
    <mergeCell ref="F263:G263"/>
    <mergeCell ref="B255:C255"/>
    <mergeCell ref="D255:E255"/>
    <mergeCell ref="F255:G255"/>
    <mergeCell ref="B256:C256"/>
    <mergeCell ref="D256:E256"/>
    <mergeCell ref="F256:G256"/>
    <mergeCell ref="B266:C266"/>
    <mergeCell ref="D266:E266"/>
    <mergeCell ref="F266:G266"/>
    <mergeCell ref="B267:C267"/>
    <mergeCell ref="D267:E267"/>
    <mergeCell ref="F267:G267"/>
    <mergeCell ref="B264:C264"/>
    <mergeCell ref="D264:E264"/>
    <mergeCell ref="F264:G264"/>
    <mergeCell ref="B265:C265"/>
    <mergeCell ref="D265:E265"/>
    <mergeCell ref="F265:G265"/>
    <mergeCell ref="B275:C275"/>
    <mergeCell ref="D275:E275"/>
    <mergeCell ref="F275:G275"/>
    <mergeCell ref="B276:C276"/>
    <mergeCell ref="D276:E276"/>
    <mergeCell ref="F276:G276"/>
    <mergeCell ref="A269:G269"/>
    <mergeCell ref="B273:C273"/>
    <mergeCell ref="D273:E273"/>
    <mergeCell ref="F273:G273"/>
    <mergeCell ref="B274:C274"/>
    <mergeCell ref="D274:E274"/>
    <mergeCell ref="F274:G274"/>
    <mergeCell ref="B284:C284"/>
    <mergeCell ref="D284:E284"/>
    <mergeCell ref="F284:G284"/>
    <mergeCell ref="B285:C285"/>
    <mergeCell ref="D285:E285"/>
    <mergeCell ref="F285:G285"/>
    <mergeCell ref="A278:G278"/>
    <mergeCell ref="B282:C282"/>
    <mergeCell ref="D282:E282"/>
    <mergeCell ref="F282:G282"/>
    <mergeCell ref="B283:C283"/>
    <mergeCell ref="D283:E283"/>
    <mergeCell ref="F283:G283"/>
    <mergeCell ref="B288:C288"/>
    <mergeCell ref="D288:E288"/>
    <mergeCell ref="F288:G288"/>
    <mergeCell ref="A290:G290"/>
    <mergeCell ref="B294:C294"/>
    <mergeCell ref="D294:E294"/>
    <mergeCell ref="F294:G294"/>
    <mergeCell ref="B286:C286"/>
    <mergeCell ref="D286:E286"/>
    <mergeCell ref="F286:G286"/>
    <mergeCell ref="B287:C287"/>
    <mergeCell ref="D287:E287"/>
    <mergeCell ref="F287:G287"/>
    <mergeCell ref="B297:C297"/>
    <mergeCell ref="D297:E297"/>
    <mergeCell ref="F297:G297"/>
    <mergeCell ref="A299:G299"/>
    <mergeCell ref="A303:C303"/>
    <mergeCell ref="D303:E303"/>
    <mergeCell ref="F303:G303"/>
    <mergeCell ref="B295:C295"/>
    <mergeCell ref="D295:E295"/>
    <mergeCell ref="F295:G295"/>
    <mergeCell ref="B296:C296"/>
    <mergeCell ref="D296:E296"/>
    <mergeCell ref="F296:G296"/>
    <mergeCell ref="A306:C306"/>
    <mergeCell ref="D306:E306"/>
    <mergeCell ref="F306:G306"/>
    <mergeCell ref="A310:C310"/>
    <mergeCell ref="D310:E310"/>
    <mergeCell ref="F310:G310"/>
    <mergeCell ref="A304:C304"/>
    <mergeCell ref="D304:E304"/>
    <mergeCell ref="F304:G304"/>
    <mergeCell ref="A305:C305"/>
    <mergeCell ref="D305:E305"/>
    <mergeCell ref="F305:G305"/>
    <mergeCell ref="A313:C313"/>
    <mergeCell ref="D313:E313"/>
    <mergeCell ref="F313:G313"/>
    <mergeCell ref="A314:C314"/>
    <mergeCell ref="D314:E314"/>
    <mergeCell ref="F314:G314"/>
    <mergeCell ref="A311:C311"/>
    <mergeCell ref="D311:E311"/>
    <mergeCell ref="F311:G311"/>
    <mergeCell ref="A312:C312"/>
    <mergeCell ref="D312:E312"/>
    <mergeCell ref="F312:G312"/>
    <mergeCell ref="A318:G318"/>
    <mergeCell ref="A322:C322"/>
    <mergeCell ref="D322:E322"/>
    <mergeCell ref="F322:G322"/>
    <mergeCell ref="A323:C323"/>
    <mergeCell ref="D323:E323"/>
    <mergeCell ref="F323:G323"/>
    <mergeCell ref="A315:C315"/>
    <mergeCell ref="D315:E315"/>
    <mergeCell ref="F315:G315"/>
    <mergeCell ref="A316:C316"/>
    <mergeCell ref="D316:E316"/>
    <mergeCell ref="F316:G316"/>
    <mergeCell ref="F329:G329"/>
    <mergeCell ref="A330:C330"/>
    <mergeCell ref="D330:E330"/>
    <mergeCell ref="F330:G330"/>
    <mergeCell ref="A324:C324"/>
    <mergeCell ref="D324:E324"/>
    <mergeCell ref="F324:G324"/>
    <mergeCell ref="A325:C325"/>
    <mergeCell ref="D325:E325"/>
    <mergeCell ref="F325:G325"/>
    <mergeCell ref="A356:G356"/>
    <mergeCell ref="B360:C360"/>
    <mergeCell ref="D360:E360"/>
    <mergeCell ref="F360:G360"/>
    <mergeCell ref="B361:C361"/>
    <mergeCell ref="D361:E361"/>
    <mergeCell ref="F361:G361"/>
    <mergeCell ref="B353:C353"/>
    <mergeCell ref="D353:E353"/>
    <mergeCell ref="F353:G353"/>
    <mergeCell ref="B354:C354"/>
    <mergeCell ref="D354:E354"/>
    <mergeCell ref="F354:G354"/>
    <mergeCell ref="A374:G374"/>
    <mergeCell ref="B378:C378"/>
    <mergeCell ref="D378:E378"/>
    <mergeCell ref="F378:G378"/>
    <mergeCell ref="B379:C379"/>
    <mergeCell ref="D379:E379"/>
    <mergeCell ref="F379:G379"/>
    <mergeCell ref="B362:C362"/>
    <mergeCell ref="D362:E362"/>
    <mergeCell ref="F362:G362"/>
    <mergeCell ref="B363:C363"/>
    <mergeCell ref="D363:E363"/>
    <mergeCell ref="F363:G363"/>
    <mergeCell ref="B371:C371"/>
    <mergeCell ref="D371:E371"/>
    <mergeCell ref="F371:G371"/>
    <mergeCell ref="B372:C372"/>
    <mergeCell ref="D372:E372"/>
    <mergeCell ref="F372:G372"/>
    <mergeCell ref="A365:G365"/>
    <mergeCell ref="B369:C369"/>
    <mergeCell ref="D369:E369"/>
    <mergeCell ref="F369:G369"/>
    <mergeCell ref="B370:C370"/>
    <mergeCell ref="B382:C382"/>
    <mergeCell ref="D382:E382"/>
    <mergeCell ref="F382:G382"/>
    <mergeCell ref="B383:C383"/>
    <mergeCell ref="D383:E383"/>
    <mergeCell ref="F383:G383"/>
    <mergeCell ref="B380:C380"/>
    <mergeCell ref="D380:E380"/>
    <mergeCell ref="F380:G380"/>
    <mergeCell ref="B381:C381"/>
    <mergeCell ref="D381:E381"/>
    <mergeCell ref="F381:G381"/>
    <mergeCell ref="B386:C386"/>
    <mergeCell ref="D386:E386"/>
    <mergeCell ref="F386:G386"/>
    <mergeCell ref="B387:C387"/>
    <mergeCell ref="D387:E387"/>
    <mergeCell ref="F387:G387"/>
    <mergeCell ref="B384:C384"/>
    <mergeCell ref="D384:E384"/>
    <mergeCell ref="F384:G384"/>
    <mergeCell ref="B385:C385"/>
    <mergeCell ref="D385:E385"/>
    <mergeCell ref="F385:G385"/>
    <mergeCell ref="B390:C390"/>
    <mergeCell ref="D390:E390"/>
    <mergeCell ref="F390:G390"/>
    <mergeCell ref="B391:C391"/>
    <mergeCell ref="D391:E391"/>
    <mergeCell ref="F391:G391"/>
    <mergeCell ref="B388:C388"/>
    <mergeCell ref="D388:E388"/>
    <mergeCell ref="F388:G388"/>
    <mergeCell ref="B389:C389"/>
    <mergeCell ref="D389:E389"/>
    <mergeCell ref="F389:G389"/>
    <mergeCell ref="C397:D397"/>
    <mergeCell ref="F397:G397"/>
    <mergeCell ref="C399:D399"/>
    <mergeCell ref="F399:G399"/>
    <mergeCell ref="B392:C392"/>
    <mergeCell ref="D392:E392"/>
    <mergeCell ref="F392:G392"/>
    <mergeCell ref="B393:C393"/>
    <mergeCell ref="D393:E393"/>
    <mergeCell ref="F393:G393"/>
    <mergeCell ref="A405:B405"/>
    <mergeCell ref="B237:C237"/>
    <mergeCell ref="D237:E237"/>
    <mergeCell ref="F237:G237"/>
    <mergeCell ref="B238:C238"/>
    <mergeCell ref="D238:E238"/>
    <mergeCell ref="F238:G238"/>
    <mergeCell ref="B239:C239"/>
    <mergeCell ref="D239:E239"/>
    <mergeCell ref="F239:G239"/>
    <mergeCell ref="C400:D400"/>
    <mergeCell ref="F400:G400"/>
    <mergeCell ref="C402:D402"/>
    <mergeCell ref="F402:G402"/>
    <mergeCell ref="C403:D403"/>
    <mergeCell ref="F403:G403"/>
    <mergeCell ref="C396:D396"/>
    <mergeCell ref="F396:G396"/>
    <mergeCell ref="A343:B343"/>
    <mergeCell ref="C343:D343"/>
    <mergeCell ref="B244:C244"/>
    <mergeCell ref="D244:E244"/>
    <mergeCell ref="F244:G244"/>
    <mergeCell ref="B245:C245"/>
    <mergeCell ref="D243:E243"/>
    <mergeCell ref="F243:G243"/>
    <mergeCell ref="E343:G343"/>
    <mergeCell ref="A336:G336"/>
    <mergeCell ref="A340:B340"/>
    <mergeCell ref="C340:D340"/>
    <mergeCell ref="E340:G340"/>
    <mergeCell ref="A341:B341"/>
    <mergeCell ref="C341:D341"/>
    <mergeCell ref="E341:G341"/>
    <mergeCell ref="A333:C333"/>
    <mergeCell ref="D333:E333"/>
    <mergeCell ref="F333:G333"/>
    <mergeCell ref="A334:C334"/>
    <mergeCell ref="D334:E334"/>
    <mergeCell ref="F334:G334"/>
    <mergeCell ref="A331:C331"/>
    <mergeCell ref="D331:E331"/>
    <mergeCell ref="F331:G331"/>
    <mergeCell ref="A332:C332"/>
    <mergeCell ref="D332:E332"/>
    <mergeCell ref="F332:G332"/>
    <mergeCell ref="A329:C329"/>
    <mergeCell ref="D329:E329"/>
    <mergeCell ref="D370:E370"/>
    <mergeCell ref="F370:G370"/>
    <mergeCell ref="F351:G351"/>
    <mergeCell ref="F352:G352"/>
    <mergeCell ref="B351:C351"/>
    <mergeCell ref="D351:E351"/>
    <mergeCell ref="B352:C352"/>
    <mergeCell ref="D352:E352"/>
    <mergeCell ref="B246:C246"/>
    <mergeCell ref="D246:E246"/>
    <mergeCell ref="F246:G246"/>
    <mergeCell ref="B247:C247"/>
    <mergeCell ref="D247:E247"/>
    <mergeCell ref="F247:G247"/>
    <mergeCell ref="A345:G345"/>
    <mergeCell ref="B349:C349"/>
    <mergeCell ref="D349:E349"/>
    <mergeCell ref="F349:G349"/>
    <mergeCell ref="B350:C350"/>
    <mergeCell ref="D350:E350"/>
    <mergeCell ref="F350:G350"/>
    <mergeCell ref="A342:B342"/>
    <mergeCell ref="C342:D342"/>
    <mergeCell ref="E342:G342"/>
    <mergeCell ref="B93:C93"/>
    <mergeCell ref="D93:E93"/>
    <mergeCell ref="F93:G93"/>
    <mergeCell ref="B94:C94"/>
    <mergeCell ref="D94:E94"/>
    <mergeCell ref="F94:G94"/>
    <mergeCell ref="A86:G86"/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</mergeCells>
  <pageMargins left="1.3779527559055118" right="0.39370078740157483" top="0.98425196850393704" bottom="0.78740157480314965" header="0.31496062992125984" footer="0.31496062992125984"/>
  <pageSetup paperSize="9" scale="60" orientation="portrait" r:id="rId1"/>
  <rowBreaks count="10" manualBreakCount="10">
    <brk id="40" max="6" man="1"/>
    <brk id="79" max="16383" man="1"/>
    <brk id="116" max="16383" man="1"/>
    <brk id="148" max="16383" man="1"/>
    <brk id="176" max="16383" man="1"/>
    <brk id="208" max="16383" man="1"/>
    <brk id="257" max="16383" man="1"/>
    <brk id="297" max="16383" man="1"/>
    <brk id="343" max="16383" man="1"/>
    <brk id="3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3"/>
  <sheetViews>
    <sheetView topLeftCell="A184" zoomScale="85" zoomScaleNormal="85" workbookViewId="0">
      <selection activeCell="D129" sqref="D129:E129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6" width="16.42578125" style="7" customWidth="1"/>
    <col min="7" max="7" width="16.28515625" style="7" customWidth="1"/>
    <col min="8" max="8" width="17.28515625" style="7" customWidth="1"/>
    <col min="9" max="10" width="13.7109375" style="7" customWidth="1"/>
    <col min="11" max="11" width="11.5703125" style="7" bestFit="1" customWidth="1"/>
    <col min="12" max="16384" width="8.85546875" style="7"/>
  </cols>
  <sheetData>
    <row r="1" spans="1:11" ht="18.75" x14ac:dyDescent="0.25">
      <c r="A1" s="6"/>
      <c r="E1" s="223"/>
      <c r="F1" s="223"/>
      <c r="G1" s="223"/>
    </row>
    <row r="2" spans="1:11" ht="40.15" customHeight="1" x14ac:dyDescent="0.25">
      <c r="A2" s="221" t="s">
        <v>301</v>
      </c>
      <c r="B2" s="221"/>
      <c r="C2" s="221"/>
      <c r="D2" s="221"/>
      <c r="E2" s="221"/>
      <c r="F2" s="221"/>
      <c r="G2" s="221"/>
    </row>
    <row r="3" spans="1:11" ht="18.75" x14ac:dyDescent="0.25">
      <c r="A3" s="103"/>
      <c r="B3" s="103"/>
      <c r="C3" s="103"/>
      <c r="D3" s="103"/>
      <c r="E3" s="103"/>
      <c r="F3" s="103"/>
      <c r="G3" s="103"/>
    </row>
    <row r="4" spans="1:11" ht="35.450000000000003" customHeight="1" x14ac:dyDescent="0.25">
      <c r="A4" s="221" t="s">
        <v>302</v>
      </c>
      <c r="B4" s="221"/>
      <c r="C4" s="221"/>
      <c r="D4" s="221"/>
      <c r="E4" s="221"/>
      <c r="F4" s="221"/>
      <c r="G4" s="221"/>
    </row>
    <row r="5" spans="1:11" ht="18.75" x14ac:dyDescent="0.25">
      <c r="A5" s="100"/>
    </row>
    <row r="6" spans="1:11" ht="43.9" customHeight="1" x14ac:dyDescent="0.25">
      <c r="A6" s="221" t="s">
        <v>173</v>
      </c>
      <c r="B6" s="221"/>
      <c r="C6" s="221"/>
      <c r="D6" s="221"/>
      <c r="E6" s="221"/>
      <c r="F6" s="221"/>
      <c r="G6" s="221"/>
    </row>
    <row r="7" spans="1:11" ht="18.75" x14ac:dyDescent="0.25">
      <c r="A7" s="103"/>
      <c r="B7" s="103"/>
      <c r="C7" s="103"/>
      <c r="D7" s="103"/>
      <c r="E7" s="103"/>
      <c r="F7" s="103"/>
      <c r="G7" s="103"/>
    </row>
    <row r="8" spans="1:11" ht="18.75" x14ac:dyDescent="0.3">
      <c r="A8" s="9" t="s">
        <v>327</v>
      </c>
      <c r="B8" s="10">
        <v>130</v>
      </c>
    </row>
    <row r="9" spans="1:11" x14ac:dyDescent="0.25">
      <c r="A9" s="11"/>
    </row>
    <row r="10" spans="1:11" ht="55.9" customHeight="1" x14ac:dyDescent="0.3">
      <c r="A10" s="101" t="s">
        <v>85</v>
      </c>
      <c r="B10" s="190" t="s">
        <v>171</v>
      </c>
      <c r="C10" s="190"/>
      <c r="D10" s="190" t="s">
        <v>172</v>
      </c>
      <c r="E10" s="190"/>
      <c r="F10" s="190" t="s">
        <v>170</v>
      </c>
      <c r="G10" s="190"/>
      <c r="K10" s="76"/>
    </row>
    <row r="11" spans="1:11" ht="18.75" x14ac:dyDescent="0.25">
      <c r="A11" s="101">
        <v>1</v>
      </c>
      <c r="B11" s="190">
        <v>2</v>
      </c>
      <c r="C11" s="190"/>
      <c r="D11" s="190">
        <v>3</v>
      </c>
      <c r="E11" s="190"/>
      <c r="F11" s="190">
        <v>4</v>
      </c>
      <c r="G11" s="190"/>
    </row>
    <row r="12" spans="1:11" ht="112.5" x14ac:dyDescent="0.25">
      <c r="A12" s="13" t="s">
        <v>169</v>
      </c>
      <c r="B12" s="190" t="s">
        <v>116</v>
      </c>
      <c r="C12" s="190"/>
      <c r="D12" s="190" t="s">
        <v>116</v>
      </c>
      <c r="E12" s="190"/>
      <c r="F12" s="220">
        <f>'гос.зад на 2021 год '!E12</f>
        <v>12415225.609999999</v>
      </c>
      <c r="G12" s="220"/>
      <c r="H12" s="50"/>
      <c r="I12" s="50"/>
      <c r="J12" s="50"/>
      <c r="K12" s="50"/>
    </row>
    <row r="13" spans="1:11" ht="18.75" x14ac:dyDescent="0.25">
      <c r="A13" s="100"/>
    </row>
    <row r="14" spans="1:11" ht="18.75" x14ac:dyDescent="0.25">
      <c r="A14" s="15"/>
      <c r="B14" s="19"/>
      <c r="C14" s="19"/>
      <c r="D14" s="19"/>
      <c r="E14" s="19"/>
      <c r="F14" s="77"/>
      <c r="G14" s="77"/>
    </row>
    <row r="15" spans="1:11" ht="48.6" customHeight="1" x14ac:dyDescent="0.25">
      <c r="A15" s="221" t="s">
        <v>366</v>
      </c>
      <c r="B15" s="221"/>
      <c r="C15" s="221"/>
      <c r="D15" s="221"/>
      <c r="E15" s="221"/>
      <c r="F15" s="221"/>
      <c r="G15" s="221"/>
    </row>
    <row r="16" spans="1:11" ht="18.75" x14ac:dyDescent="0.25">
      <c r="A16" s="8"/>
    </row>
    <row r="17" spans="1:7" ht="18.75" x14ac:dyDescent="0.25">
      <c r="A17" s="222" t="s">
        <v>188</v>
      </c>
      <c r="B17" s="222"/>
      <c r="C17" s="222"/>
      <c r="D17" s="222"/>
      <c r="E17" s="222"/>
      <c r="F17" s="222"/>
      <c r="G17" s="222"/>
    </row>
    <row r="18" spans="1:7" ht="18.75" x14ac:dyDescent="0.25">
      <c r="A18" s="9"/>
    </row>
    <row r="19" spans="1:7" ht="18.75" x14ac:dyDescent="0.3">
      <c r="A19" s="9" t="s">
        <v>144</v>
      </c>
      <c r="B19" s="10">
        <v>111</v>
      </c>
    </row>
    <row r="20" spans="1:7" x14ac:dyDescent="0.25">
      <c r="A20" s="11"/>
    </row>
    <row r="21" spans="1:7" ht="54" customHeight="1" x14ac:dyDescent="0.25">
      <c r="A21" s="190" t="s">
        <v>75</v>
      </c>
      <c r="B21" s="190" t="s">
        <v>76</v>
      </c>
      <c r="C21" s="190" t="s">
        <v>77</v>
      </c>
      <c r="D21" s="190"/>
      <c r="E21" s="190"/>
      <c r="F21" s="190"/>
      <c r="G21" s="190" t="s">
        <v>78</v>
      </c>
    </row>
    <row r="22" spans="1:7" ht="18.75" x14ac:dyDescent="0.25">
      <c r="A22" s="190"/>
      <c r="B22" s="190"/>
      <c r="C22" s="190" t="s">
        <v>79</v>
      </c>
      <c r="D22" s="190" t="s">
        <v>6</v>
      </c>
      <c r="E22" s="190"/>
      <c r="F22" s="190"/>
      <c r="G22" s="190"/>
    </row>
    <row r="23" spans="1:7" ht="75" x14ac:dyDescent="0.25">
      <c r="A23" s="190"/>
      <c r="B23" s="190"/>
      <c r="C23" s="190"/>
      <c r="D23" s="12" t="s">
        <v>80</v>
      </c>
      <c r="E23" s="12" t="s">
        <v>81</v>
      </c>
      <c r="F23" s="12" t="s">
        <v>82</v>
      </c>
      <c r="G23" s="190"/>
    </row>
    <row r="24" spans="1:7" ht="18.75" x14ac:dyDescent="0.25">
      <c r="A24" s="101">
        <v>1</v>
      </c>
      <c r="B24" s="101">
        <v>2</v>
      </c>
      <c r="C24" s="101">
        <v>3</v>
      </c>
      <c r="D24" s="101">
        <v>4</v>
      </c>
      <c r="E24" s="101">
        <v>4</v>
      </c>
      <c r="F24" s="101">
        <v>5</v>
      </c>
      <c r="G24" s="101">
        <v>7</v>
      </c>
    </row>
    <row r="25" spans="1:7" ht="18.75" x14ac:dyDescent="0.25">
      <c r="A25" s="119" t="s">
        <v>272</v>
      </c>
      <c r="B25" s="119">
        <v>1</v>
      </c>
      <c r="C25" s="119">
        <v>54936</v>
      </c>
      <c r="D25" s="119">
        <v>17440</v>
      </c>
      <c r="E25" s="119"/>
      <c r="F25" s="119">
        <v>37496</v>
      </c>
      <c r="G25" s="119">
        <f t="shared" ref="G25:G43" si="0">B25*C25*12</f>
        <v>659232</v>
      </c>
    </row>
    <row r="26" spans="1:7" ht="56.25" x14ac:dyDescent="0.25">
      <c r="A26" s="119" t="s">
        <v>273</v>
      </c>
      <c r="B26" s="119">
        <v>1</v>
      </c>
      <c r="C26" s="119">
        <v>31393</v>
      </c>
      <c r="D26" s="119">
        <v>15696</v>
      </c>
      <c r="E26" s="119"/>
      <c r="F26" s="119">
        <v>15696</v>
      </c>
      <c r="G26" s="119">
        <f t="shared" si="0"/>
        <v>376716</v>
      </c>
    </row>
    <row r="27" spans="1:7" ht="42" customHeight="1" x14ac:dyDescent="0.25">
      <c r="A27" s="119" t="s">
        <v>274</v>
      </c>
      <c r="B27" s="119">
        <v>1</v>
      </c>
      <c r="C27" s="119">
        <v>31393</v>
      </c>
      <c r="D27" s="119">
        <v>15696</v>
      </c>
      <c r="E27" s="119"/>
      <c r="F27" s="119">
        <v>15696</v>
      </c>
      <c r="G27" s="119">
        <f t="shared" si="0"/>
        <v>376716</v>
      </c>
    </row>
    <row r="28" spans="1:7" ht="18.75" x14ac:dyDescent="0.25">
      <c r="A28" s="119" t="s">
        <v>275</v>
      </c>
      <c r="B28" s="119">
        <v>1</v>
      </c>
      <c r="C28" s="119">
        <v>16211</v>
      </c>
      <c r="D28" s="119">
        <v>12470</v>
      </c>
      <c r="E28" s="119"/>
      <c r="F28" s="119">
        <v>3741</v>
      </c>
      <c r="G28" s="119">
        <f t="shared" si="0"/>
        <v>194532</v>
      </c>
    </row>
    <row r="29" spans="1:7" ht="18.75" x14ac:dyDescent="0.25">
      <c r="A29" s="119" t="s">
        <v>276</v>
      </c>
      <c r="B29" s="119">
        <v>1</v>
      </c>
      <c r="C29" s="119">
        <v>26720</v>
      </c>
      <c r="D29" s="119">
        <v>13360</v>
      </c>
      <c r="E29" s="119"/>
      <c r="F29" s="119">
        <v>13360</v>
      </c>
      <c r="G29" s="119">
        <f t="shared" si="0"/>
        <v>320640</v>
      </c>
    </row>
    <row r="30" spans="1:7" ht="56.25" x14ac:dyDescent="0.25">
      <c r="A30" s="119" t="s">
        <v>277</v>
      </c>
      <c r="B30" s="119">
        <v>3</v>
      </c>
      <c r="C30" s="119">
        <v>12311</v>
      </c>
      <c r="D30" s="119">
        <v>10310</v>
      </c>
      <c r="E30" s="119">
        <v>970</v>
      </c>
      <c r="F30" s="119">
        <v>1031</v>
      </c>
      <c r="G30" s="119">
        <f t="shared" si="0"/>
        <v>443196</v>
      </c>
    </row>
    <row r="31" spans="1:7" ht="18.75" x14ac:dyDescent="0.25">
      <c r="A31" s="119" t="s">
        <v>278</v>
      </c>
      <c r="B31" s="119">
        <v>5</v>
      </c>
      <c r="C31" s="119">
        <v>26172.6</v>
      </c>
      <c r="D31" s="119">
        <v>13670</v>
      </c>
      <c r="E31" s="119"/>
      <c r="F31" s="119">
        <v>12502.6</v>
      </c>
      <c r="G31" s="119">
        <f t="shared" si="0"/>
        <v>1570356</v>
      </c>
    </row>
    <row r="32" spans="1:7" ht="18.75" x14ac:dyDescent="0.25">
      <c r="A32" s="119" t="s">
        <v>279</v>
      </c>
      <c r="B32" s="119">
        <v>1</v>
      </c>
      <c r="C32" s="119">
        <v>15873</v>
      </c>
      <c r="D32" s="119">
        <v>12210</v>
      </c>
      <c r="E32" s="119"/>
      <c r="F32" s="119">
        <v>3663</v>
      </c>
      <c r="G32" s="119">
        <f t="shared" si="0"/>
        <v>190476</v>
      </c>
    </row>
    <row r="33" spans="1:7" ht="18.75" x14ac:dyDescent="0.25">
      <c r="A33" s="119" t="s">
        <v>280</v>
      </c>
      <c r="B33" s="119">
        <v>2</v>
      </c>
      <c r="C33" s="119">
        <v>15873</v>
      </c>
      <c r="D33" s="119">
        <v>12210</v>
      </c>
      <c r="E33" s="119"/>
      <c r="F33" s="119">
        <v>3663</v>
      </c>
      <c r="G33" s="119">
        <f t="shared" si="0"/>
        <v>380952</v>
      </c>
    </row>
    <row r="34" spans="1:7" ht="18.75" x14ac:dyDescent="0.25">
      <c r="A34" s="119" t="s">
        <v>281</v>
      </c>
      <c r="B34" s="119">
        <v>2</v>
      </c>
      <c r="C34" s="119">
        <v>12311</v>
      </c>
      <c r="D34" s="119">
        <v>10310</v>
      </c>
      <c r="E34" s="119">
        <v>970</v>
      </c>
      <c r="F34" s="119">
        <v>1031</v>
      </c>
      <c r="G34" s="119">
        <f t="shared" si="0"/>
        <v>295464</v>
      </c>
    </row>
    <row r="35" spans="1:7" ht="56.25" x14ac:dyDescent="0.25">
      <c r="A35" s="119" t="s">
        <v>282</v>
      </c>
      <c r="B35" s="119">
        <v>6</v>
      </c>
      <c r="C35" s="119">
        <v>11818.5</v>
      </c>
      <c r="D35" s="119">
        <v>10770</v>
      </c>
      <c r="E35" s="119">
        <v>510</v>
      </c>
      <c r="F35" s="119">
        <v>538.5</v>
      </c>
      <c r="G35" s="119">
        <f t="shared" si="0"/>
        <v>850932</v>
      </c>
    </row>
    <row r="36" spans="1:7" ht="37.5" x14ac:dyDescent="0.25">
      <c r="A36" s="119" t="s">
        <v>283</v>
      </c>
      <c r="B36" s="119">
        <v>1</v>
      </c>
      <c r="C36" s="119">
        <v>15873</v>
      </c>
      <c r="D36" s="119">
        <v>12210</v>
      </c>
      <c r="E36" s="119"/>
      <c r="F36" s="119">
        <v>3663</v>
      </c>
      <c r="G36" s="119">
        <f t="shared" si="0"/>
        <v>190476</v>
      </c>
    </row>
    <row r="37" spans="1:7" ht="18.75" x14ac:dyDescent="0.25">
      <c r="A37" s="119" t="s">
        <v>284</v>
      </c>
      <c r="B37" s="119">
        <v>1</v>
      </c>
      <c r="C37" s="119">
        <v>15873</v>
      </c>
      <c r="D37" s="119">
        <v>12210</v>
      </c>
      <c r="E37" s="119"/>
      <c r="F37" s="119">
        <v>3663</v>
      </c>
      <c r="G37" s="119">
        <f t="shared" si="0"/>
        <v>190476</v>
      </c>
    </row>
    <row r="38" spans="1:7" ht="18.75" x14ac:dyDescent="0.25">
      <c r="A38" s="119" t="s">
        <v>285</v>
      </c>
      <c r="B38" s="119">
        <v>1</v>
      </c>
      <c r="C38" s="119">
        <v>12357</v>
      </c>
      <c r="D38" s="119">
        <v>10770</v>
      </c>
      <c r="E38" s="119">
        <v>510</v>
      </c>
      <c r="F38" s="119">
        <v>1077</v>
      </c>
      <c r="G38" s="119">
        <f t="shared" si="0"/>
        <v>148284</v>
      </c>
    </row>
    <row r="39" spans="1:7" ht="18.75" x14ac:dyDescent="0.25">
      <c r="A39" s="119" t="s">
        <v>286</v>
      </c>
      <c r="B39" s="119">
        <v>1</v>
      </c>
      <c r="C39" s="119">
        <v>12357</v>
      </c>
      <c r="D39" s="119">
        <v>10770</v>
      </c>
      <c r="E39" s="119">
        <v>510</v>
      </c>
      <c r="F39" s="119">
        <v>1077</v>
      </c>
      <c r="G39" s="119">
        <f t="shared" si="0"/>
        <v>148284</v>
      </c>
    </row>
    <row r="40" spans="1:7" ht="56.25" x14ac:dyDescent="0.25">
      <c r="A40" s="119" t="s">
        <v>287</v>
      </c>
      <c r="B40" s="119">
        <v>1</v>
      </c>
      <c r="C40" s="119">
        <v>12205.03</v>
      </c>
      <c r="D40" s="119">
        <v>9250</v>
      </c>
      <c r="E40" s="119">
        <v>2030</v>
      </c>
      <c r="F40" s="119">
        <v>925.03</v>
      </c>
      <c r="G40" s="119">
        <f t="shared" si="0"/>
        <v>146460.36000000002</v>
      </c>
    </row>
    <row r="41" spans="1:7" ht="18.75" x14ac:dyDescent="0.25">
      <c r="A41" s="119" t="s">
        <v>290</v>
      </c>
      <c r="B41" s="119">
        <v>4</v>
      </c>
      <c r="C41" s="119">
        <v>14130</v>
      </c>
      <c r="D41" s="119">
        <v>9250</v>
      </c>
      <c r="E41" s="119">
        <v>2030</v>
      </c>
      <c r="F41" s="119">
        <v>2850</v>
      </c>
      <c r="G41" s="119">
        <f t="shared" si="0"/>
        <v>678240</v>
      </c>
    </row>
    <row r="42" spans="1:7" ht="18.75" x14ac:dyDescent="0.25">
      <c r="A42" s="119" t="s">
        <v>288</v>
      </c>
      <c r="B42" s="119">
        <v>1</v>
      </c>
      <c r="C42" s="119">
        <v>12205</v>
      </c>
      <c r="D42" s="119">
        <v>9250</v>
      </c>
      <c r="E42" s="119">
        <v>2030</v>
      </c>
      <c r="F42" s="119">
        <v>925</v>
      </c>
      <c r="G42" s="119">
        <f t="shared" si="0"/>
        <v>146460</v>
      </c>
    </row>
    <row r="43" spans="1:7" ht="75" x14ac:dyDescent="0.25">
      <c r="A43" s="119" t="s">
        <v>289</v>
      </c>
      <c r="B43" s="119">
        <v>1</v>
      </c>
      <c r="C43" s="119">
        <v>12357</v>
      </c>
      <c r="D43" s="119">
        <v>10770</v>
      </c>
      <c r="E43" s="119">
        <v>510</v>
      </c>
      <c r="F43" s="119">
        <v>1077</v>
      </c>
      <c r="G43" s="119">
        <f t="shared" si="0"/>
        <v>148284</v>
      </c>
    </row>
    <row r="44" spans="1:7" ht="18.75" x14ac:dyDescent="0.25">
      <c r="A44" s="101" t="s">
        <v>145</v>
      </c>
      <c r="B44" s="101">
        <f>B43+B42+B41+B40+B39+B38+B37+B36+B35+B34+B33+B32+B31+B30+B29+B28+B27+B26+B25</f>
        <v>35</v>
      </c>
      <c r="C44" s="102">
        <v>621348.03</v>
      </c>
      <c r="D44" s="102">
        <v>408042</v>
      </c>
      <c r="E44" s="102">
        <v>21620</v>
      </c>
      <c r="F44" s="102">
        <v>191686.43</v>
      </c>
      <c r="G44" s="102">
        <f>'гос.зад на 2021 год '!D23+'гос.зад на 2021 год '!D57</f>
        <v>7456776.4299999997</v>
      </c>
    </row>
    <row r="45" spans="1:7" ht="18.75" x14ac:dyDescent="0.25">
      <c r="A45" s="19"/>
      <c r="B45" s="19"/>
      <c r="C45" s="77"/>
      <c r="D45" s="77"/>
      <c r="E45" s="77"/>
      <c r="F45" s="77"/>
      <c r="G45" s="77"/>
    </row>
    <row r="46" spans="1:7" ht="18.75" x14ac:dyDescent="0.25">
      <c r="A46" s="19"/>
      <c r="B46" s="19"/>
      <c r="C46" s="77"/>
      <c r="D46" s="77"/>
      <c r="E46" s="77"/>
      <c r="F46" s="77"/>
      <c r="G46" s="77"/>
    </row>
    <row r="47" spans="1:7" ht="18.75" x14ac:dyDescent="0.25">
      <c r="A47" s="19"/>
      <c r="B47" s="19"/>
      <c r="C47" s="77"/>
      <c r="D47" s="77"/>
      <c r="E47" s="77"/>
      <c r="F47" s="77"/>
      <c r="G47" s="77"/>
    </row>
    <row r="48" spans="1:7" ht="18.75" x14ac:dyDescent="0.25">
      <c r="A48" s="19"/>
      <c r="B48" s="19"/>
      <c r="C48" s="77"/>
      <c r="D48" s="77"/>
      <c r="E48" s="77"/>
      <c r="F48" s="77"/>
      <c r="G48" s="77"/>
    </row>
    <row r="49" spans="1:7" ht="18.75" x14ac:dyDescent="0.25">
      <c r="A49" s="19"/>
      <c r="B49" s="19"/>
      <c r="C49" s="77"/>
      <c r="D49" s="77"/>
      <c r="E49" s="77"/>
      <c r="F49" s="77"/>
      <c r="G49" s="77"/>
    </row>
    <row r="50" spans="1:7" ht="18.75" x14ac:dyDescent="0.25">
      <c r="A50" s="19"/>
      <c r="B50" s="19"/>
      <c r="C50" s="77"/>
      <c r="D50" s="77"/>
      <c r="E50" s="77"/>
      <c r="F50" s="77"/>
      <c r="G50" s="77"/>
    </row>
    <row r="51" spans="1:7" ht="18.75" x14ac:dyDescent="0.25">
      <c r="A51" s="19"/>
      <c r="B51" s="19"/>
      <c r="C51" s="77"/>
      <c r="D51" s="77"/>
      <c r="E51" s="77"/>
      <c r="F51" s="77"/>
      <c r="G51" s="77"/>
    </row>
    <row r="52" spans="1:7" ht="18.75" x14ac:dyDescent="0.25">
      <c r="A52" s="19"/>
      <c r="B52" s="19"/>
      <c r="C52" s="77"/>
      <c r="D52" s="77"/>
      <c r="E52" s="77"/>
      <c r="F52" s="77"/>
      <c r="G52" s="77"/>
    </row>
    <row r="53" spans="1:7" ht="18.75" x14ac:dyDescent="0.25">
      <c r="A53" s="19"/>
      <c r="B53" s="19"/>
      <c r="C53" s="77"/>
      <c r="D53" s="77"/>
      <c r="E53" s="77"/>
      <c r="F53" s="77"/>
      <c r="G53" s="77"/>
    </row>
    <row r="54" spans="1:7" ht="18.75" x14ac:dyDescent="0.25">
      <c r="A54" s="8"/>
    </row>
    <row r="55" spans="1:7" ht="18.75" x14ac:dyDescent="0.25">
      <c r="A55" s="193" t="s">
        <v>179</v>
      </c>
      <c r="B55" s="193"/>
      <c r="C55" s="193"/>
      <c r="D55" s="193"/>
      <c r="E55" s="193"/>
      <c r="F55" s="193"/>
      <c r="G55" s="193"/>
    </row>
    <row r="56" spans="1:7" ht="18.75" x14ac:dyDescent="0.25">
      <c r="A56" s="106"/>
      <c r="B56" s="106"/>
      <c r="C56" s="106"/>
      <c r="D56" s="106"/>
      <c r="E56" s="106"/>
      <c r="F56" s="106"/>
      <c r="G56" s="106"/>
    </row>
    <row r="57" spans="1:7" ht="18.75" x14ac:dyDescent="0.3">
      <c r="A57" s="9" t="s">
        <v>144</v>
      </c>
      <c r="B57" s="10">
        <v>119</v>
      </c>
    </row>
    <row r="58" spans="1:7" x14ac:dyDescent="0.25">
      <c r="A58" s="11"/>
    </row>
    <row r="59" spans="1:7" ht="129" customHeight="1" x14ac:dyDescent="0.25">
      <c r="A59" s="190" t="s">
        <v>83</v>
      </c>
      <c r="B59" s="190" t="s">
        <v>243</v>
      </c>
      <c r="C59" s="190"/>
      <c r="D59" s="190" t="s">
        <v>184</v>
      </c>
      <c r="E59" s="190"/>
      <c r="F59" s="190" t="s">
        <v>84</v>
      </c>
      <c r="G59" s="190"/>
    </row>
    <row r="60" spans="1:7" ht="15" customHeight="1" x14ac:dyDescent="0.25">
      <c r="A60" s="190"/>
      <c r="B60" s="190"/>
      <c r="C60" s="190"/>
      <c r="D60" s="190"/>
      <c r="E60" s="190"/>
      <c r="F60" s="190"/>
      <c r="G60" s="190"/>
    </row>
    <row r="61" spans="1:7" ht="18.75" x14ac:dyDescent="0.25">
      <c r="A61" s="101">
        <v>1</v>
      </c>
      <c r="B61" s="190">
        <v>2</v>
      </c>
      <c r="C61" s="190"/>
      <c r="D61" s="190">
        <v>3</v>
      </c>
      <c r="E61" s="190"/>
      <c r="F61" s="190">
        <v>4</v>
      </c>
      <c r="G61" s="190"/>
    </row>
    <row r="62" spans="1:7" ht="18.75" x14ac:dyDescent="0.25">
      <c r="A62" s="129">
        <v>35</v>
      </c>
      <c r="B62" s="220">
        <f>'гос.зад на 2021 год '!D23+'гос.зад на 2021 год '!D25+'гос.зад на 2021 год '!D57</f>
        <v>9708722.9100000001</v>
      </c>
      <c r="C62" s="220"/>
      <c r="D62" s="220">
        <f>G44</f>
        <v>7456776.4299999997</v>
      </c>
      <c r="E62" s="220"/>
      <c r="F62" s="220">
        <f>B62-D62</f>
        <v>2251946.4800000004</v>
      </c>
      <c r="G62" s="220"/>
    </row>
    <row r="63" spans="1:7" ht="18.75" x14ac:dyDescent="0.25">
      <c r="A63" s="8"/>
    </row>
    <row r="64" spans="1:7" ht="51" customHeight="1" x14ac:dyDescent="0.25">
      <c r="A64" s="189" t="s">
        <v>202</v>
      </c>
      <c r="B64" s="189"/>
      <c r="C64" s="189"/>
      <c r="D64" s="189"/>
      <c r="E64" s="189"/>
      <c r="F64" s="189"/>
      <c r="G64" s="189"/>
    </row>
    <row r="65" spans="1:7" ht="18.75" x14ac:dyDescent="0.25">
      <c r="A65" s="9"/>
    </row>
    <row r="66" spans="1:7" ht="18.75" x14ac:dyDescent="0.3">
      <c r="A66" s="9" t="s">
        <v>146</v>
      </c>
      <c r="B66" s="10">
        <v>112</v>
      </c>
    </row>
    <row r="67" spans="1:7" x14ac:dyDescent="0.25">
      <c r="A67" s="11"/>
    </row>
    <row r="68" spans="1:7" ht="108.6" customHeight="1" x14ac:dyDescent="0.25">
      <c r="A68" s="101" t="s">
        <v>85</v>
      </c>
      <c r="B68" s="101" t="s">
        <v>86</v>
      </c>
      <c r="C68" s="190" t="s">
        <v>87</v>
      </c>
      <c r="D68" s="190"/>
      <c r="E68" s="101" t="s">
        <v>88</v>
      </c>
      <c r="F68" s="190" t="s">
        <v>89</v>
      </c>
      <c r="G68" s="190"/>
    </row>
    <row r="69" spans="1:7" ht="18.75" x14ac:dyDescent="0.25">
      <c r="A69" s="101">
        <v>1</v>
      </c>
      <c r="B69" s="101">
        <v>2</v>
      </c>
      <c r="C69" s="190">
        <v>3</v>
      </c>
      <c r="D69" s="190"/>
      <c r="E69" s="101">
        <v>4</v>
      </c>
      <c r="F69" s="190">
        <v>5</v>
      </c>
      <c r="G69" s="190"/>
    </row>
    <row r="70" spans="1:7" ht="18.75" x14ac:dyDescent="0.25">
      <c r="A70" s="13" t="s">
        <v>90</v>
      </c>
      <c r="B70" s="104">
        <v>1</v>
      </c>
      <c r="C70" s="190">
        <v>100</v>
      </c>
      <c r="D70" s="190"/>
      <c r="E70" s="14">
        <v>6</v>
      </c>
      <c r="F70" s="220">
        <v>600</v>
      </c>
      <c r="G70" s="220"/>
    </row>
    <row r="71" spans="1:7" ht="18.75" x14ac:dyDescent="0.25">
      <c r="A71" s="8"/>
    </row>
    <row r="72" spans="1:7" ht="18.75" x14ac:dyDescent="0.25">
      <c r="A72" s="8"/>
    </row>
    <row r="73" spans="1:7" ht="18.75" x14ac:dyDescent="0.25">
      <c r="A73" s="8"/>
    </row>
    <row r="74" spans="1:7" ht="18.75" x14ac:dyDescent="0.25">
      <c r="A74" s="8"/>
    </row>
    <row r="75" spans="1:7" ht="36" customHeight="1" x14ac:dyDescent="0.25">
      <c r="A75" s="189" t="s">
        <v>206</v>
      </c>
      <c r="B75" s="189"/>
      <c r="C75" s="189"/>
      <c r="D75" s="189"/>
      <c r="E75" s="189"/>
      <c r="F75" s="189"/>
      <c r="G75" s="189"/>
    </row>
    <row r="76" spans="1:7" ht="18.75" x14ac:dyDescent="0.25">
      <c r="A76" s="105"/>
      <c r="B76" s="105"/>
      <c r="C76" s="105"/>
      <c r="D76" s="105"/>
      <c r="E76" s="105"/>
      <c r="F76" s="105"/>
      <c r="G76" s="105"/>
    </row>
    <row r="77" spans="1:7" ht="18.75" x14ac:dyDescent="0.3">
      <c r="A77" s="9" t="s">
        <v>144</v>
      </c>
      <c r="B77" s="10">
        <v>111</v>
      </c>
    </row>
    <row r="78" spans="1:7" x14ac:dyDescent="0.25">
      <c r="A78" s="11"/>
    </row>
    <row r="79" spans="1:7" ht="72.599999999999994" customHeight="1" x14ac:dyDescent="0.25">
      <c r="A79" s="101" t="s">
        <v>85</v>
      </c>
      <c r="B79" s="190" t="s">
        <v>98</v>
      </c>
      <c r="C79" s="190"/>
      <c r="D79" s="190" t="s">
        <v>99</v>
      </c>
      <c r="E79" s="190"/>
      <c r="F79" s="190" t="s">
        <v>100</v>
      </c>
      <c r="G79" s="190"/>
    </row>
    <row r="80" spans="1:7" ht="18.75" x14ac:dyDescent="0.3">
      <c r="A80" s="101">
        <v>1</v>
      </c>
      <c r="B80" s="191">
        <v>2</v>
      </c>
      <c r="C80" s="192"/>
      <c r="D80" s="191">
        <v>3</v>
      </c>
      <c r="E80" s="192"/>
      <c r="F80" s="195">
        <v>4</v>
      </c>
      <c r="G80" s="197"/>
    </row>
    <row r="81" spans="1:7" ht="93.75" x14ac:dyDescent="0.25">
      <c r="A81" s="13" t="s">
        <v>342</v>
      </c>
      <c r="B81" s="191">
        <v>10</v>
      </c>
      <c r="C81" s="192"/>
      <c r="D81" s="191">
        <v>5000</v>
      </c>
      <c r="E81" s="192"/>
      <c r="F81" s="213">
        <f>'гос.зад на 2021 год '!D57</f>
        <v>50000</v>
      </c>
      <c r="G81" s="214"/>
    </row>
    <row r="82" spans="1:7" ht="18.75" x14ac:dyDescent="0.25">
      <c r="A82" s="15"/>
      <c r="B82" s="16"/>
      <c r="C82" s="16"/>
      <c r="D82" s="16"/>
      <c r="E82" s="16"/>
      <c r="F82" s="17"/>
      <c r="G82" s="17"/>
    </row>
    <row r="83" spans="1:7" ht="18.75" x14ac:dyDescent="0.3">
      <c r="A83" s="9" t="s">
        <v>144</v>
      </c>
      <c r="B83" s="10">
        <v>112</v>
      </c>
    </row>
    <row r="84" spans="1:7" x14ac:dyDescent="0.25">
      <c r="A84" s="11"/>
    </row>
    <row r="85" spans="1:7" ht="112.5" x14ac:dyDescent="0.25">
      <c r="A85" s="101" t="s">
        <v>85</v>
      </c>
      <c r="B85" s="101" t="s">
        <v>98</v>
      </c>
      <c r="C85" s="101" t="s">
        <v>102</v>
      </c>
      <c r="D85" s="190" t="s">
        <v>103</v>
      </c>
      <c r="E85" s="190"/>
      <c r="F85" s="190" t="s">
        <v>89</v>
      </c>
      <c r="G85" s="190"/>
    </row>
    <row r="86" spans="1:7" ht="18.75" x14ac:dyDescent="0.25">
      <c r="A86" s="101">
        <v>1</v>
      </c>
      <c r="B86" s="101">
        <v>2</v>
      </c>
      <c r="C86" s="101">
        <v>3</v>
      </c>
      <c r="D86" s="190">
        <v>4</v>
      </c>
      <c r="E86" s="190"/>
      <c r="F86" s="190">
        <v>5</v>
      </c>
      <c r="G86" s="190"/>
    </row>
    <row r="87" spans="1:7" ht="56.25" x14ac:dyDescent="0.25">
      <c r="A87" s="13" t="s">
        <v>104</v>
      </c>
      <c r="B87" s="104">
        <v>1</v>
      </c>
      <c r="C87" s="101">
        <v>12</v>
      </c>
      <c r="D87" s="191">
        <v>50</v>
      </c>
      <c r="E87" s="192"/>
      <c r="F87" s="210">
        <f>'гос.зад на 2021 год '!D58</f>
        <v>0</v>
      </c>
      <c r="G87" s="211"/>
    </row>
    <row r="88" spans="1:7" ht="18.75" x14ac:dyDescent="0.25">
      <c r="A88" s="8"/>
    </row>
    <row r="89" spans="1:7" ht="18.75" x14ac:dyDescent="0.25">
      <c r="A89" s="8"/>
    </row>
    <row r="90" spans="1:7" ht="34.9" customHeight="1" x14ac:dyDescent="0.25">
      <c r="A90" s="189" t="s">
        <v>225</v>
      </c>
      <c r="B90" s="189"/>
      <c r="C90" s="189"/>
      <c r="D90" s="189"/>
      <c r="E90" s="189"/>
      <c r="F90" s="189"/>
      <c r="G90" s="189"/>
    </row>
    <row r="91" spans="1:7" ht="18.75" x14ac:dyDescent="0.3">
      <c r="A91" s="9" t="s">
        <v>144</v>
      </c>
      <c r="B91" s="10">
        <v>851</v>
      </c>
    </row>
    <row r="92" spans="1:7" x14ac:dyDescent="0.25">
      <c r="A92" s="11"/>
    </row>
    <row r="93" spans="1:7" ht="126.6" customHeight="1" x14ac:dyDescent="0.25">
      <c r="A93" s="101" t="s">
        <v>85</v>
      </c>
      <c r="B93" s="190" t="s">
        <v>108</v>
      </c>
      <c r="C93" s="190"/>
      <c r="D93" s="190" t="s">
        <v>109</v>
      </c>
      <c r="E93" s="190"/>
      <c r="F93" s="190" t="s">
        <v>110</v>
      </c>
      <c r="G93" s="190"/>
    </row>
    <row r="94" spans="1:7" ht="18.75" x14ac:dyDescent="0.25">
      <c r="A94" s="101">
        <v>1</v>
      </c>
      <c r="B94" s="191">
        <v>2</v>
      </c>
      <c r="C94" s="192"/>
      <c r="D94" s="185">
        <v>3</v>
      </c>
      <c r="E94" s="186"/>
      <c r="F94" s="185">
        <v>4</v>
      </c>
      <c r="G94" s="186"/>
    </row>
    <row r="95" spans="1:7" ht="37.5" x14ac:dyDescent="0.25">
      <c r="A95" s="13" t="s">
        <v>111</v>
      </c>
      <c r="B95" s="185">
        <v>181805</v>
      </c>
      <c r="C95" s="186"/>
      <c r="D95" s="185">
        <v>2.2000000000000002</v>
      </c>
      <c r="E95" s="186"/>
      <c r="F95" s="216">
        <v>179114.71</v>
      </c>
      <c r="G95" s="217"/>
    </row>
    <row r="96" spans="1:7" ht="37.5" x14ac:dyDescent="0.25">
      <c r="A96" s="13" t="s">
        <v>112</v>
      </c>
      <c r="B96" s="185">
        <v>11674313.83</v>
      </c>
      <c r="C96" s="186"/>
      <c r="D96" s="185">
        <v>1.5</v>
      </c>
      <c r="E96" s="186"/>
      <c r="F96" s="218"/>
      <c r="G96" s="219"/>
    </row>
    <row r="97" spans="1:7" ht="18.75" x14ac:dyDescent="0.25">
      <c r="A97" s="15"/>
      <c r="B97" s="16"/>
      <c r="C97" s="19"/>
      <c r="D97" s="20"/>
      <c r="E97" s="21"/>
      <c r="F97" s="21"/>
      <c r="G97" s="21"/>
    </row>
    <row r="98" spans="1:7" ht="18.75" x14ac:dyDescent="0.25">
      <c r="A98" s="9" t="s">
        <v>113</v>
      </c>
    </row>
    <row r="99" spans="1:7" x14ac:dyDescent="0.25">
      <c r="A99" s="11"/>
    </row>
    <row r="100" spans="1:7" ht="36.6" customHeight="1" x14ac:dyDescent="0.25">
      <c r="A100" s="101" t="s">
        <v>85</v>
      </c>
      <c r="B100" s="190" t="s">
        <v>108</v>
      </c>
      <c r="C100" s="190"/>
      <c r="D100" s="190" t="s">
        <v>109</v>
      </c>
      <c r="E100" s="190"/>
      <c r="F100" s="190" t="s">
        <v>114</v>
      </c>
      <c r="G100" s="190"/>
    </row>
    <row r="101" spans="1:7" ht="18.75" x14ac:dyDescent="0.3">
      <c r="A101" s="101">
        <v>1</v>
      </c>
      <c r="B101" s="191">
        <v>2</v>
      </c>
      <c r="C101" s="192"/>
      <c r="D101" s="191">
        <v>3</v>
      </c>
      <c r="E101" s="192"/>
      <c r="F101" s="195">
        <v>4</v>
      </c>
      <c r="G101" s="197"/>
    </row>
    <row r="102" spans="1:7" ht="39" customHeight="1" x14ac:dyDescent="0.25">
      <c r="A102" s="13" t="s">
        <v>115</v>
      </c>
      <c r="B102" s="191" t="s">
        <v>116</v>
      </c>
      <c r="C102" s="192"/>
      <c r="D102" s="191" t="s">
        <v>116</v>
      </c>
      <c r="E102" s="192"/>
      <c r="F102" s="213">
        <v>4000</v>
      </c>
      <c r="G102" s="215"/>
    </row>
    <row r="103" spans="1:7" ht="18.75" x14ac:dyDescent="0.25">
      <c r="A103" s="9"/>
    </row>
    <row r="104" spans="1:7" ht="18.75" x14ac:dyDescent="0.25">
      <c r="A104" s="9" t="s">
        <v>118</v>
      </c>
    </row>
    <row r="105" spans="1:7" x14ac:dyDescent="0.25">
      <c r="A105" s="11"/>
    </row>
    <row r="106" spans="1:7" ht="72.599999999999994" customHeight="1" x14ac:dyDescent="0.25">
      <c r="A106" s="101" t="s">
        <v>85</v>
      </c>
      <c r="B106" s="190" t="s">
        <v>108</v>
      </c>
      <c r="C106" s="190"/>
      <c r="D106" s="190" t="s">
        <v>109</v>
      </c>
      <c r="E106" s="190"/>
      <c r="F106" s="190" t="s">
        <v>114</v>
      </c>
      <c r="G106" s="190"/>
    </row>
    <row r="107" spans="1:7" ht="18.75" x14ac:dyDescent="0.3">
      <c r="A107" s="101">
        <v>1</v>
      </c>
      <c r="B107" s="191">
        <v>2</v>
      </c>
      <c r="C107" s="192"/>
      <c r="D107" s="191">
        <v>3</v>
      </c>
      <c r="E107" s="192"/>
      <c r="F107" s="195">
        <v>4</v>
      </c>
      <c r="G107" s="197"/>
    </row>
    <row r="108" spans="1:7" ht="49.15" customHeight="1" x14ac:dyDescent="0.25">
      <c r="A108" s="13" t="s">
        <v>154</v>
      </c>
      <c r="B108" s="191" t="s">
        <v>116</v>
      </c>
      <c r="C108" s="192"/>
      <c r="D108" s="191" t="s">
        <v>116</v>
      </c>
      <c r="E108" s="192"/>
      <c r="F108" s="213">
        <v>6500</v>
      </c>
      <c r="G108" s="214"/>
    </row>
    <row r="109" spans="1:7" ht="18.75" x14ac:dyDescent="0.25">
      <c r="A109" s="8"/>
    </row>
    <row r="110" spans="1:7" ht="18" customHeight="1" x14ac:dyDescent="0.25">
      <c r="A110" s="15"/>
      <c r="B110" s="16"/>
      <c r="C110" s="16"/>
      <c r="D110" s="16"/>
      <c r="E110" s="16"/>
      <c r="F110" s="16"/>
      <c r="G110" s="16"/>
    </row>
    <row r="111" spans="1:7" ht="28.9" customHeight="1" x14ac:dyDescent="0.25">
      <c r="A111" s="189" t="s">
        <v>213</v>
      </c>
      <c r="B111" s="189"/>
      <c r="C111" s="189"/>
      <c r="D111" s="189"/>
      <c r="E111" s="189"/>
      <c r="F111" s="189"/>
      <c r="G111" s="189"/>
    </row>
    <row r="112" spans="1:7" ht="18.75" x14ac:dyDescent="0.25">
      <c r="A112" s="105"/>
      <c r="B112" s="105"/>
      <c r="C112" s="105"/>
      <c r="D112" s="105"/>
      <c r="E112" s="105"/>
      <c r="F112" s="105"/>
      <c r="G112" s="105"/>
    </row>
    <row r="113" spans="1:7" ht="24.6" customHeight="1" x14ac:dyDescent="0.25">
      <c r="A113" s="193" t="s">
        <v>215</v>
      </c>
      <c r="B113" s="193"/>
      <c r="C113" s="193"/>
      <c r="D113" s="193"/>
      <c r="E113" s="193"/>
      <c r="F113" s="193"/>
      <c r="G113" s="193"/>
    </row>
    <row r="114" spans="1:7" ht="18.75" x14ac:dyDescent="0.25">
      <c r="A114" s="9"/>
    </row>
    <row r="115" spans="1:7" ht="18.75" x14ac:dyDescent="0.3">
      <c r="A115" s="9" t="s">
        <v>144</v>
      </c>
      <c r="B115" s="10">
        <v>244</v>
      </c>
    </row>
    <row r="116" spans="1:7" ht="18.75" x14ac:dyDescent="0.25">
      <c r="A116" s="8"/>
    </row>
    <row r="117" spans="1:7" ht="72.599999999999994" customHeight="1" x14ac:dyDescent="0.25">
      <c r="A117" s="101" t="s">
        <v>85</v>
      </c>
      <c r="B117" s="190" t="s">
        <v>120</v>
      </c>
      <c r="C117" s="190"/>
      <c r="D117" s="190" t="s">
        <v>121</v>
      </c>
      <c r="E117" s="190"/>
      <c r="F117" s="190" t="s">
        <v>185</v>
      </c>
      <c r="G117" s="190"/>
    </row>
    <row r="118" spans="1:7" ht="18.75" x14ac:dyDescent="0.25">
      <c r="A118" s="101">
        <v>1</v>
      </c>
      <c r="B118" s="191">
        <v>2</v>
      </c>
      <c r="C118" s="192"/>
      <c r="D118" s="191">
        <v>3</v>
      </c>
      <c r="E118" s="192"/>
      <c r="F118" s="185">
        <v>4</v>
      </c>
      <c r="G118" s="186"/>
    </row>
    <row r="119" spans="1:7" ht="37.5" x14ac:dyDescent="0.25">
      <c r="A119" s="13" t="s">
        <v>122</v>
      </c>
      <c r="B119" s="185">
        <v>1</v>
      </c>
      <c r="C119" s="186"/>
      <c r="D119" s="185">
        <v>4166.67</v>
      </c>
      <c r="E119" s="186"/>
      <c r="F119" s="187">
        <f>'гос.зад на 2021 год '!D31</f>
        <v>50000</v>
      </c>
      <c r="G119" s="188"/>
    </row>
    <row r="120" spans="1:7" x14ac:dyDescent="0.25">
      <c r="A120" s="23"/>
    </row>
    <row r="121" spans="1:7" ht="18.75" x14ac:dyDescent="0.25">
      <c r="A121" s="8"/>
    </row>
    <row r="122" spans="1:7" ht="18.75" x14ac:dyDescent="0.25">
      <c r="A122" s="193" t="s">
        <v>217</v>
      </c>
      <c r="B122" s="193"/>
      <c r="C122" s="193"/>
      <c r="D122" s="193"/>
      <c r="E122" s="193"/>
      <c r="F122" s="193"/>
      <c r="G122" s="193"/>
    </row>
    <row r="123" spans="1:7" ht="18.75" x14ac:dyDescent="0.25">
      <c r="A123" s="9"/>
    </row>
    <row r="124" spans="1:7" ht="18.75" x14ac:dyDescent="0.3">
      <c r="A124" s="9" t="s">
        <v>144</v>
      </c>
      <c r="B124" s="10">
        <v>244.24700000000001</v>
      </c>
    </row>
    <row r="125" spans="1:7" ht="18.75" x14ac:dyDescent="0.25">
      <c r="A125" s="8"/>
    </row>
    <row r="126" spans="1:7" ht="54.6" customHeight="1" x14ac:dyDescent="0.25">
      <c r="A126" s="101" t="s">
        <v>85</v>
      </c>
      <c r="B126" s="190" t="s">
        <v>125</v>
      </c>
      <c r="C126" s="190"/>
      <c r="D126" s="190" t="s">
        <v>126</v>
      </c>
      <c r="E126" s="190"/>
      <c r="F126" s="190" t="s">
        <v>93</v>
      </c>
      <c r="G126" s="190"/>
    </row>
    <row r="127" spans="1:7" ht="18.75" x14ac:dyDescent="0.25">
      <c r="A127" s="101">
        <v>1</v>
      </c>
      <c r="B127" s="191">
        <v>2</v>
      </c>
      <c r="C127" s="192"/>
      <c r="D127" s="191">
        <v>3</v>
      </c>
      <c r="E127" s="192"/>
      <c r="F127" s="191">
        <v>4</v>
      </c>
      <c r="G127" s="192"/>
    </row>
    <row r="128" spans="1:7" ht="75" x14ac:dyDescent="0.25">
      <c r="A128" s="13" t="s">
        <v>18</v>
      </c>
      <c r="B128" s="191" t="s">
        <v>363</v>
      </c>
      <c r="C128" s="192"/>
      <c r="D128" s="191">
        <v>1769.12</v>
      </c>
      <c r="E128" s="192"/>
      <c r="F128" s="210">
        <f>'гос.зад на 2021 год '!D37</f>
        <v>94093.51</v>
      </c>
      <c r="G128" s="211"/>
    </row>
    <row r="129" spans="1:7" ht="37.5" x14ac:dyDescent="0.25">
      <c r="A129" s="13" t="s">
        <v>19</v>
      </c>
      <c r="B129" s="191">
        <v>0</v>
      </c>
      <c r="C129" s="192"/>
      <c r="D129" s="191">
        <v>0</v>
      </c>
      <c r="E129" s="192"/>
      <c r="F129" s="210">
        <f>'гос.зад на 2021 год '!D38</f>
        <v>0</v>
      </c>
      <c r="G129" s="211"/>
    </row>
    <row r="130" spans="1:7" ht="75" x14ac:dyDescent="0.25">
      <c r="A130" s="13" t="s">
        <v>20</v>
      </c>
      <c r="B130" s="191" t="s">
        <v>364</v>
      </c>
      <c r="C130" s="192"/>
      <c r="D130" s="191">
        <v>5.5874899999999998</v>
      </c>
      <c r="E130" s="192"/>
      <c r="F130" s="210">
        <f>'гос.зад на 2021 год '!D39</f>
        <v>474055.47</v>
      </c>
      <c r="G130" s="211"/>
    </row>
    <row r="131" spans="1:7" ht="75" x14ac:dyDescent="0.25">
      <c r="A131" s="13" t="s">
        <v>21</v>
      </c>
      <c r="B131" s="191" t="s">
        <v>308</v>
      </c>
      <c r="C131" s="192"/>
      <c r="D131" s="191">
        <v>64.37</v>
      </c>
      <c r="E131" s="192"/>
      <c r="F131" s="210">
        <f>'гос.зад на 2021 год '!D40</f>
        <v>17581.84</v>
      </c>
      <c r="G131" s="211"/>
    </row>
    <row r="132" spans="1:7" ht="18.75" x14ac:dyDescent="0.25">
      <c r="A132" s="24" t="s">
        <v>293</v>
      </c>
      <c r="B132" s="191" t="s">
        <v>116</v>
      </c>
      <c r="C132" s="192"/>
      <c r="D132" s="191" t="s">
        <v>116</v>
      </c>
      <c r="E132" s="192"/>
      <c r="F132" s="210">
        <v>573010</v>
      </c>
      <c r="G132" s="211"/>
    </row>
    <row r="133" spans="1:7" ht="18.75" x14ac:dyDescent="0.25">
      <c r="A133" s="25"/>
      <c r="B133" s="26"/>
      <c r="C133" s="26"/>
      <c r="D133" s="26"/>
      <c r="E133" s="26"/>
      <c r="F133" s="26"/>
      <c r="G133" s="26"/>
    </row>
    <row r="134" spans="1:7" ht="18.75" x14ac:dyDescent="0.25">
      <c r="A134" s="212" t="s">
        <v>218</v>
      </c>
      <c r="B134" s="212"/>
      <c r="C134" s="212"/>
      <c r="D134" s="212"/>
      <c r="E134" s="212"/>
      <c r="F134" s="212"/>
      <c r="G134" s="212"/>
    </row>
    <row r="135" spans="1:7" ht="18.75" x14ac:dyDescent="0.25">
      <c r="A135" s="109"/>
      <c r="B135" s="109"/>
      <c r="C135" s="109"/>
      <c r="D135" s="109"/>
      <c r="E135" s="109"/>
      <c r="F135" s="109"/>
      <c r="G135" s="109"/>
    </row>
    <row r="136" spans="1:7" ht="18.75" x14ac:dyDescent="0.3">
      <c r="A136" s="9" t="s">
        <v>144</v>
      </c>
      <c r="B136" s="10">
        <v>244</v>
      </c>
    </row>
    <row r="137" spans="1:7" ht="18.75" x14ac:dyDescent="0.25">
      <c r="A137" s="8"/>
    </row>
    <row r="138" spans="1:7" ht="49.15" customHeight="1" x14ac:dyDescent="0.25">
      <c r="A138" s="101" t="s">
        <v>85</v>
      </c>
      <c r="B138" s="190" t="s">
        <v>127</v>
      </c>
      <c r="C138" s="190"/>
      <c r="D138" s="190" t="s">
        <v>147</v>
      </c>
      <c r="E138" s="190"/>
      <c r="F138" s="190" t="s">
        <v>128</v>
      </c>
      <c r="G138" s="190"/>
    </row>
    <row r="139" spans="1:7" ht="18.75" x14ac:dyDescent="0.25">
      <c r="A139" s="101">
        <v>1</v>
      </c>
      <c r="B139" s="191">
        <v>2</v>
      </c>
      <c r="C139" s="192"/>
      <c r="D139" s="191">
        <v>3</v>
      </c>
      <c r="E139" s="192"/>
      <c r="F139" s="191">
        <v>4</v>
      </c>
      <c r="G139" s="192"/>
    </row>
    <row r="140" spans="1:7" ht="37.5" x14ac:dyDescent="0.25">
      <c r="A140" s="13" t="s">
        <v>129</v>
      </c>
      <c r="B140" s="191">
        <v>120</v>
      </c>
      <c r="C140" s="192"/>
      <c r="D140" s="191">
        <v>2775</v>
      </c>
      <c r="E140" s="192"/>
      <c r="F140" s="210">
        <f>'гос.зад на 2021 год '!D42</f>
        <v>333000</v>
      </c>
      <c r="G140" s="211"/>
    </row>
    <row r="141" spans="1:7" ht="18.75" x14ac:dyDescent="0.25">
      <c r="A141" s="27"/>
      <c r="B141" s="26"/>
      <c r="C141" s="26"/>
      <c r="D141" s="26"/>
      <c r="E141" s="26"/>
      <c r="F141" s="26"/>
      <c r="G141" s="26"/>
    </row>
    <row r="142" spans="1:7" ht="39" customHeight="1" x14ac:dyDescent="0.25">
      <c r="A142" s="209" t="s">
        <v>219</v>
      </c>
      <c r="B142" s="209"/>
      <c r="C142" s="209"/>
      <c r="D142" s="209"/>
      <c r="E142" s="209"/>
      <c r="F142" s="209"/>
      <c r="G142" s="209"/>
    </row>
    <row r="143" spans="1:7" ht="18.75" x14ac:dyDescent="0.25">
      <c r="A143" s="9"/>
    </row>
    <row r="144" spans="1:7" ht="18.75" x14ac:dyDescent="0.3">
      <c r="A144" s="9" t="s">
        <v>144</v>
      </c>
      <c r="B144" s="10">
        <v>244</v>
      </c>
    </row>
    <row r="145" spans="1:7" ht="18.75" x14ac:dyDescent="0.25">
      <c r="A145" s="8"/>
    </row>
    <row r="146" spans="1:7" ht="43.9" customHeight="1" x14ac:dyDescent="0.25">
      <c r="A146" s="190" t="s">
        <v>85</v>
      </c>
      <c r="B146" s="190"/>
      <c r="C146" s="190"/>
      <c r="D146" s="190" t="s">
        <v>130</v>
      </c>
      <c r="E146" s="190"/>
      <c r="F146" s="190" t="s">
        <v>131</v>
      </c>
      <c r="G146" s="190"/>
    </row>
    <row r="147" spans="1:7" ht="18.75" x14ac:dyDescent="0.3">
      <c r="A147" s="190">
        <v>1</v>
      </c>
      <c r="B147" s="190"/>
      <c r="C147" s="190"/>
      <c r="D147" s="195">
        <v>2</v>
      </c>
      <c r="E147" s="197"/>
      <c r="F147" s="195">
        <v>3</v>
      </c>
      <c r="G147" s="197"/>
    </row>
    <row r="148" spans="1:7" ht="34.15" customHeight="1" x14ac:dyDescent="0.3">
      <c r="A148" s="206" t="s">
        <v>132</v>
      </c>
      <c r="B148" s="206"/>
      <c r="C148" s="206"/>
      <c r="D148" s="204">
        <v>2</v>
      </c>
      <c r="E148" s="205"/>
      <c r="F148" s="200">
        <v>10000</v>
      </c>
      <c r="G148" s="202"/>
    </row>
    <row r="149" spans="1:7" ht="34.15" customHeight="1" x14ac:dyDescent="0.3">
      <c r="A149" s="206" t="s">
        <v>133</v>
      </c>
      <c r="B149" s="206"/>
      <c r="C149" s="206"/>
      <c r="D149" s="204">
        <v>12</v>
      </c>
      <c r="E149" s="205"/>
      <c r="F149" s="207">
        <v>50000</v>
      </c>
      <c r="G149" s="208"/>
    </row>
    <row r="150" spans="1:7" ht="34.15" customHeight="1" x14ac:dyDescent="0.3">
      <c r="A150" s="206" t="s">
        <v>134</v>
      </c>
      <c r="B150" s="206"/>
      <c r="C150" s="206"/>
      <c r="D150" s="204">
        <v>6</v>
      </c>
      <c r="E150" s="205"/>
      <c r="F150" s="207">
        <v>2000</v>
      </c>
      <c r="G150" s="208"/>
    </row>
    <row r="151" spans="1:7" ht="34.15" customHeight="1" x14ac:dyDescent="0.3">
      <c r="A151" s="206" t="s">
        <v>135</v>
      </c>
      <c r="B151" s="206"/>
      <c r="C151" s="206"/>
      <c r="D151" s="204">
        <v>1</v>
      </c>
      <c r="E151" s="205"/>
      <c r="F151" s="207">
        <v>24900</v>
      </c>
      <c r="G151" s="208"/>
    </row>
    <row r="152" spans="1:7" ht="34.15" customHeight="1" x14ac:dyDescent="0.3">
      <c r="A152" s="198" t="s">
        <v>291</v>
      </c>
      <c r="B152" s="203"/>
      <c r="C152" s="199"/>
      <c r="D152" s="204">
        <v>12</v>
      </c>
      <c r="E152" s="205"/>
      <c r="F152" s="207">
        <v>8100</v>
      </c>
      <c r="G152" s="208"/>
    </row>
    <row r="153" spans="1:7" ht="34.15" customHeight="1" x14ac:dyDescent="0.3">
      <c r="A153" s="198" t="s">
        <v>293</v>
      </c>
      <c r="B153" s="203"/>
      <c r="C153" s="199"/>
      <c r="D153" s="204" t="s">
        <v>116</v>
      </c>
      <c r="E153" s="205"/>
      <c r="F153" s="207">
        <v>95000</v>
      </c>
      <c r="G153" s="208"/>
    </row>
    <row r="155" spans="1:7" ht="18.75" x14ac:dyDescent="0.25">
      <c r="A155" s="29"/>
    </row>
    <row r="156" spans="1:7" ht="18.75" x14ac:dyDescent="0.25">
      <c r="A156" s="193" t="s">
        <v>220</v>
      </c>
      <c r="B156" s="193"/>
      <c r="C156" s="193"/>
      <c r="D156" s="193"/>
      <c r="E156" s="193"/>
      <c r="F156" s="193"/>
      <c r="G156" s="193"/>
    </row>
    <row r="157" spans="1:7" ht="18.75" x14ac:dyDescent="0.25">
      <c r="A157" s="9"/>
    </row>
    <row r="158" spans="1:7" ht="18.75" x14ac:dyDescent="0.25">
      <c r="A158" s="28"/>
      <c r="B158" s="28"/>
      <c r="C158" s="28"/>
      <c r="D158" s="17"/>
      <c r="E158" s="17"/>
      <c r="F158" s="17"/>
      <c r="G158" s="17"/>
    </row>
    <row r="159" spans="1:7" ht="18.75" x14ac:dyDescent="0.3">
      <c r="A159" s="9" t="s">
        <v>144</v>
      </c>
      <c r="B159" s="10">
        <v>244</v>
      </c>
    </row>
    <row r="160" spans="1:7" ht="18.75" x14ac:dyDescent="0.25">
      <c r="A160" s="8"/>
    </row>
    <row r="161" spans="1:7" ht="30" customHeight="1" x14ac:dyDescent="0.25">
      <c r="A161" s="190" t="s">
        <v>85</v>
      </c>
      <c r="B161" s="190"/>
      <c r="C161" s="190"/>
      <c r="D161" s="190" t="s">
        <v>136</v>
      </c>
      <c r="E161" s="190"/>
      <c r="F161" s="190" t="s">
        <v>137</v>
      </c>
      <c r="G161" s="190"/>
    </row>
    <row r="162" spans="1:7" ht="18.75" x14ac:dyDescent="0.3">
      <c r="A162" s="191">
        <v>1</v>
      </c>
      <c r="B162" s="194"/>
      <c r="C162" s="192"/>
      <c r="D162" s="195">
        <v>2</v>
      </c>
      <c r="E162" s="197"/>
      <c r="F162" s="195">
        <v>3</v>
      </c>
      <c r="G162" s="197"/>
    </row>
    <row r="163" spans="1:7" ht="18.75" x14ac:dyDescent="0.3">
      <c r="A163" s="198" t="s">
        <v>138</v>
      </c>
      <c r="B163" s="203"/>
      <c r="C163" s="199"/>
      <c r="D163" s="204">
        <v>4</v>
      </c>
      <c r="E163" s="205"/>
      <c r="F163" s="200">
        <f>'гос.зад на 2021 год '!D51</f>
        <v>52486</v>
      </c>
      <c r="G163" s="202"/>
    </row>
    <row r="164" spans="1:7" ht="18.75" x14ac:dyDescent="0.25">
      <c r="A164" s="8"/>
    </row>
    <row r="165" spans="1:7" ht="18.75" x14ac:dyDescent="0.25">
      <c r="A165" s="193" t="s">
        <v>221</v>
      </c>
      <c r="B165" s="193"/>
      <c r="C165" s="193"/>
      <c r="D165" s="193"/>
      <c r="E165" s="193"/>
      <c r="F165" s="193"/>
      <c r="G165" s="193"/>
    </row>
    <row r="166" spans="1:7" ht="18.75" x14ac:dyDescent="0.25">
      <c r="A166" s="9"/>
    </row>
    <row r="167" spans="1:7" ht="18.75" x14ac:dyDescent="0.3">
      <c r="A167" s="9" t="s">
        <v>144</v>
      </c>
      <c r="B167" s="10">
        <v>244</v>
      </c>
    </row>
    <row r="168" spans="1:7" ht="18.75" x14ac:dyDescent="0.25">
      <c r="A168" s="8"/>
    </row>
    <row r="169" spans="1:7" ht="36" customHeight="1" x14ac:dyDescent="0.25">
      <c r="A169" s="191" t="s">
        <v>85</v>
      </c>
      <c r="B169" s="192"/>
      <c r="C169" s="191" t="s">
        <v>136</v>
      </c>
      <c r="D169" s="192"/>
      <c r="E169" s="191" t="s">
        <v>137</v>
      </c>
      <c r="F169" s="194"/>
      <c r="G169" s="192"/>
    </row>
    <row r="170" spans="1:7" ht="18.75" x14ac:dyDescent="0.3">
      <c r="A170" s="191">
        <v>1</v>
      </c>
      <c r="B170" s="192"/>
      <c r="C170" s="191">
        <v>2</v>
      </c>
      <c r="D170" s="192"/>
      <c r="E170" s="195">
        <v>3</v>
      </c>
      <c r="F170" s="196"/>
      <c r="G170" s="197"/>
    </row>
    <row r="171" spans="1:7" ht="18.75" x14ac:dyDescent="0.3">
      <c r="A171" s="198" t="s">
        <v>25</v>
      </c>
      <c r="B171" s="199"/>
      <c r="C171" s="191">
        <v>1</v>
      </c>
      <c r="D171" s="192"/>
      <c r="E171" s="200">
        <v>7000</v>
      </c>
      <c r="F171" s="201"/>
      <c r="G171" s="202"/>
    </row>
    <row r="172" spans="1:7" x14ac:dyDescent="0.25">
      <c r="A172" s="23"/>
    </row>
    <row r="173" spans="1:7" ht="18.75" x14ac:dyDescent="0.25">
      <c r="A173" s="8"/>
    </row>
    <row r="174" spans="1:7" ht="18.75" x14ac:dyDescent="0.25">
      <c r="A174" s="8"/>
    </row>
    <row r="175" spans="1:7" ht="31.9" customHeight="1" x14ac:dyDescent="0.25">
      <c r="A175" s="189" t="s">
        <v>224</v>
      </c>
      <c r="B175" s="189"/>
      <c r="C175" s="189"/>
      <c r="D175" s="189"/>
      <c r="E175" s="189"/>
      <c r="F175" s="189"/>
      <c r="G175" s="189"/>
    </row>
    <row r="176" spans="1:7" ht="18.75" x14ac:dyDescent="0.25">
      <c r="A176" s="9"/>
    </row>
    <row r="177" spans="1:7" ht="18.75" x14ac:dyDescent="0.3">
      <c r="A177" s="9" t="s">
        <v>144</v>
      </c>
      <c r="B177" s="10">
        <v>244</v>
      </c>
    </row>
    <row r="178" spans="1:7" ht="18.75" x14ac:dyDescent="0.25">
      <c r="A178" s="8"/>
    </row>
    <row r="179" spans="1:7" ht="54.6" customHeight="1" x14ac:dyDescent="0.25">
      <c r="A179" s="101" t="s">
        <v>85</v>
      </c>
      <c r="B179" s="190" t="s">
        <v>141</v>
      </c>
      <c r="C179" s="190"/>
      <c r="D179" s="190" t="s">
        <v>142</v>
      </c>
      <c r="E179" s="190"/>
      <c r="F179" s="190" t="s">
        <v>149</v>
      </c>
      <c r="G179" s="190"/>
    </row>
    <row r="180" spans="1:7" ht="18.75" x14ac:dyDescent="0.25">
      <c r="A180" s="101">
        <v>1</v>
      </c>
      <c r="B180" s="191">
        <v>2</v>
      </c>
      <c r="C180" s="192"/>
      <c r="D180" s="191">
        <v>3</v>
      </c>
      <c r="E180" s="192"/>
      <c r="F180" s="191">
        <v>4</v>
      </c>
      <c r="G180" s="192"/>
    </row>
    <row r="181" spans="1:7" ht="18.75" x14ac:dyDescent="0.25">
      <c r="A181" s="13" t="s">
        <v>334</v>
      </c>
      <c r="B181" s="185">
        <v>1053.3499999999999</v>
      </c>
      <c r="C181" s="186"/>
      <c r="D181" s="185">
        <v>43.5</v>
      </c>
      <c r="E181" s="186"/>
      <c r="F181" s="187">
        <f>'гос.зад на 2021 год '!D86</f>
        <v>45820.75</v>
      </c>
      <c r="G181" s="188"/>
    </row>
    <row r="182" spans="1:7" ht="18.75" x14ac:dyDescent="0.25">
      <c r="A182" s="13" t="s">
        <v>238</v>
      </c>
      <c r="B182" s="185">
        <f>B181</f>
        <v>1053.3499999999999</v>
      </c>
      <c r="C182" s="186"/>
      <c r="D182" s="185">
        <v>43.5</v>
      </c>
      <c r="E182" s="186"/>
      <c r="F182" s="187">
        <f>F181</f>
        <v>45820.75</v>
      </c>
      <c r="G182" s="188"/>
    </row>
    <row r="183" spans="1:7" ht="18.75" x14ac:dyDescent="0.25">
      <c r="A183" s="29"/>
    </row>
    <row r="184" spans="1:7" ht="37.5" x14ac:dyDescent="0.3">
      <c r="A184" s="29" t="s">
        <v>150</v>
      </c>
      <c r="B184" s="10"/>
      <c r="C184" s="162"/>
      <c r="D184" s="162"/>
      <c r="E184" s="10"/>
      <c r="F184" s="162" t="s">
        <v>294</v>
      </c>
      <c r="G184" s="162"/>
    </row>
    <row r="185" spans="1:7" ht="18.75" x14ac:dyDescent="0.3">
      <c r="A185" s="29"/>
      <c r="B185" s="10"/>
      <c r="C185" s="161" t="s">
        <v>53</v>
      </c>
      <c r="D185" s="161"/>
      <c r="E185" s="10"/>
      <c r="F185" s="161" t="s">
        <v>54</v>
      </c>
      <c r="G185" s="161"/>
    </row>
    <row r="186" spans="1:7" ht="18.75" x14ac:dyDescent="0.3">
      <c r="A186" s="29"/>
      <c r="B186" s="10"/>
      <c r="C186" s="99"/>
      <c r="D186" s="99"/>
      <c r="E186" s="10"/>
      <c r="F186" s="99"/>
      <c r="G186" s="99"/>
    </row>
    <row r="187" spans="1:7" ht="56.25" x14ac:dyDescent="0.3">
      <c r="A187" s="29" t="s">
        <v>151</v>
      </c>
      <c r="B187" s="10"/>
      <c r="C187" s="162"/>
      <c r="D187" s="162"/>
      <c r="E187" s="10"/>
      <c r="F187" s="162" t="s">
        <v>295</v>
      </c>
      <c r="G187" s="162"/>
    </row>
    <row r="188" spans="1:7" ht="18.75" x14ac:dyDescent="0.3">
      <c r="A188" s="29"/>
      <c r="B188" s="10"/>
      <c r="C188" s="161" t="s">
        <v>53</v>
      </c>
      <c r="D188" s="161"/>
      <c r="E188" s="10"/>
      <c r="F188" s="161" t="s">
        <v>54</v>
      </c>
      <c r="G188" s="161"/>
    </row>
    <row r="189" spans="1:7" ht="18.75" x14ac:dyDescent="0.3">
      <c r="A189" s="29"/>
      <c r="B189" s="10"/>
      <c r="C189" s="99"/>
      <c r="D189" s="99"/>
      <c r="E189" s="10"/>
      <c r="F189" s="99"/>
      <c r="G189" s="99"/>
    </row>
    <row r="190" spans="1:7" ht="18.75" x14ac:dyDescent="0.3">
      <c r="A190" s="29" t="s">
        <v>152</v>
      </c>
      <c r="B190" s="10"/>
      <c r="C190" s="162"/>
      <c r="D190" s="162"/>
      <c r="E190" s="10"/>
      <c r="F190" s="162" t="s">
        <v>296</v>
      </c>
      <c r="G190" s="162"/>
    </row>
    <row r="191" spans="1:7" ht="18.75" x14ac:dyDescent="0.3">
      <c r="A191" s="29"/>
      <c r="B191" s="10"/>
      <c r="C191" s="161" t="s">
        <v>53</v>
      </c>
      <c r="D191" s="161"/>
      <c r="E191" s="10"/>
      <c r="F191" s="161" t="s">
        <v>54</v>
      </c>
      <c r="G191" s="161"/>
    </row>
    <row r="192" spans="1:7" ht="18.75" x14ac:dyDescent="0.3">
      <c r="A192" s="29" t="s">
        <v>153</v>
      </c>
      <c r="B192" s="10"/>
      <c r="C192" s="10"/>
      <c r="D192" s="10"/>
      <c r="E192" s="10"/>
      <c r="F192" s="10"/>
      <c r="G192" s="10"/>
    </row>
    <row r="193" spans="1:7" ht="18.75" x14ac:dyDescent="0.3">
      <c r="A193" s="160" t="s">
        <v>44</v>
      </c>
      <c r="B193" s="160"/>
      <c r="C193" s="10"/>
      <c r="D193" s="10"/>
      <c r="E193" s="10"/>
      <c r="F193" s="10"/>
      <c r="G193" s="10"/>
    </row>
  </sheetData>
  <mergeCells count="199">
    <mergeCell ref="E1:G1"/>
    <mergeCell ref="A2:G2"/>
    <mergeCell ref="A4:G4"/>
    <mergeCell ref="A6:G6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D22:F22"/>
    <mergeCell ref="A55:G55"/>
    <mergeCell ref="A59:A60"/>
    <mergeCell ref="B59:C60"/>
    <mergeCell ref="D59:E60"/>
    <mergeCell ref="F59:G60"/>
    <mergeCell ref="A15:G15"/>
    <mergeCell ref="A17:G17"/>
    <mergeCell ref="A21:A23"/>
    <mergeCell ref="B21:B23"/>
    <mergeCell ref="C21:F21"/>
    <mergeCell ref="G21:G23"/>
    <mergeCell ref="C22:C23"/>
    <mergeCell ref="A64:G64"/>
    <mergeCell ref="C68:D68"/>
    <mergeCell ref="F68:G68"/>
    <mergeCell ref="C69:D69"/>
    <mergeCell ref="F69:G69"/>
    <mergeCell ref="C70:D70"/>
    <mergeCell ref="F70:G70"/>
    <mergeCell ref="B61:C61"/>
    <mergeCell ref="D61:E61"/>
    <mergeCell ref="F61:G61"/>
    <mergeCell ref="B62:C62"/>
    <mergeCell ref="D62:E62"/>
    <mergeCell ref="F62:G62"/>
    <mergeCell ref="B81:C81"/>
    <mergeCell ref="D81:E81"/>
    <mergeCell ref="F81:G81"/>
    <mergeCell ref="D85:E85"/>
    <mergeCell ref="F85:G85"/>
    <mergeCell ref="D86:E86"/>
    <mergeCell ref="F86:G86"/>
    <mergeCell ref="A75:G75"/>
    <mergeCell ref="B79:C79"/>
    <mergeCell ref="D79:E79"/>
    <mergeCell ref="F79:G79"/>
    <mergeCell ref="B80:C80"/>
    <mergeCell ref="D80:E80"/>
    <mergeCell ref="F80:G80"/>
    <mergeCell ref="D87:E87"/>
    <mergeCell ref="F87:G87"/>
    <mergeCell ref="B94:C94"/>
    <mergeCell ref="D94:E94"/>
    <mergeCell ref="F94:G94"/>
    <mergeCell ref="B95:C95"/>
    <mergeCell ref="D95:E95"/>
    <mergeCell ref="F95:G96"/>
    <mergeCell ref="B96:C96"/>
    <mergeCell ref="D96:E96"/>
    <mergeCell ref="A90:G90"/>
    <mergeCell ref="B93:C93"/>
    <mergeCell ref="D93:E93"/>
    <mergeCell ref="F93:G93"/>
    <mergeCell ref="B102:C102"/>
    <mergeCell ref="D102:E102"/>
    <mergeCell ref="F102:G102"/>
    <mergeCell ref="B100:C100"/>
    <mergeCell ref="D100:E100"/>
    <mergeCell ref="F100:G100"/>
    <mergeCell ref="B101:C101"/>
    <mergeCell ref="D101:E101"/>
    <mergeCell ref="F101:G101"/>
    <mergeCell ref="B108:C108"/>
    <mergeCell ref="D108:E108"/>
    <mergeCell ref="F108:G108"/>
    <mergeCell ref="B106:C106"/>
    <mergeCell ref="D106:E106"/>
    <mergeCell ref="F106:G106"/>
    <mergeCell ref="B107:C107"/>
    <mergeCell ref="D107:E107"/>
    <mergeCell ref="F107:G107"/>
    <mergeCell ref="A111:G111"/>
    <mergeCell ref="B118:C118"/>
    <mergeCell ref="D118:E118"/>
    <mergeCell ref="F118:G118"/>
    <mergeCell ref="B119:C119"/>
    <mergeCell ref="D119:E119"/>
    <mergeCell ref="F119:G119"/>
    <mergeCell ref="A113:G113"/>
    <mergeCell ref="B117:C117"/>
    <mergeCell ref="D117:E117"/>
    <mergeCell ref="F117:G117"/>
    <mergeCell ref="A122:G122"/>
    <mergeCell ref="B126:C126"/>
    <mergeCell ref="D126:E126"/>
    <mergeCell ref="F126:G126"/>
    <mergeCell ref="B127:C127"/>
    <mergeCell ref="D127:E127"/>
    <mergeCell ref="F127:G127"/>
    <mergeCell ref="B130:C130"/>
    <mergeCell ref="D130:E130"/>
    <mergeCell ref="F130:G130"/>
    <mergeCell ref="B131:C131"/>
    <mergeCell ref="D131:E131"/>
    <mergeCell ref="F131:G131"/>
    <mergeCell ref="B128:C128"/>
    <mergeCell ref="D128:E128"/>
    <mergeCell ref="F128:G128"/>
    <mergeCell ref="B129:C129"/>
    <mergeCell ref="D129:E129"/>
    <mergeCell ref="F129:G129"/>
    <mergeCell ref="B139:C139"/>
    <mergeCell ref="D139:E139"/>
    <mergeCell ref="F139:G139"/>
    <mergeCell ref="B140:C140"/>
    <mergeCell ref="D140:E140"/>
    <mergeCell ref="F140:G140"/>
    <mergeCell ref="B132:C132"/>
    <mergeCell ref="D132:E132"/>
    <mergeCell ref="F132:G132"/>
    <mergeCell ref="A134:G134"/>
    <mergeCell ref="B138:C138"/>
    <mergeCell ref="D138:E138"/>
    <mergeCell ref="F138:G138"/>
    <mergeCell ref="A142:G142"/>
    <mergeCell ref="A147:C147"/>
    <mergeCell ref="D147:E147"/>
    <mergeCell ref="F147:G147"/>
    <mergeCell ref="A148:C148"/>
    <mergeCell ref="D148:E148"/>
    <mergeCell ref="F148:G148"/>
    <mergeCell ref="A146:C146"/>
    <mergeCell ref="D146:E146"/>
    <mergeCell ref="F146:G146"/>
    <mergeCell ref="A151:C151"/>
    <mergeCell ref="D151:E151"/>
    <mergeCell ref="F151:G151"/>
    <mergeCell ref="A153:C153"/>
    <mergeCell ref="D153:E153"/>
    <mergeCell ref="F153:G153"/>
    <mergeCell ref="A149:C149"/>
    <mergeCell ref="D149:E149"/>
    <mergeCell ref="F149:G149"/>
    <mergeCell ref="A150:C150"/>
    <mergeCell ref="D150:E150"/>
    <mergeCell ref="F150:G150"/>
    <mergeCell ref="A152:C152"/>
    <mergeCell ref="F152:G152"/>
    <mergeCell ref="D152:E152"/>
    <mergeCell ref="A156:G156"/>
    <mergeCell ref="A163:C163"/>
    <mergeCell ref="D163:E163"/>
    <mergeCell ref="F163:G163"/>
    <mergeCell ref="A161:C161"/>
    <mergeCell ref="D161:E161"/>
    <mergeCell ref="F161:G161"/>
    <mergeCell ref="A162:C162"/>
    <mergeCell ref="D162:E162"/>
    <mergeCell ref="F162:G162"/>
    <mergeCell ref="A165:G165"/>
    <mergeCell ref="A169:B169"/>
    <mergeCell ref="C169:D169"/>
    <mergeCell ref="E169:G169"/>
    <mergeCell ref="A170:B170"/>
    <mergeCell ref="C170:D170"/>
    <mergeCell ref="E170:G170"/>
    <mergeCell ref="A171:B171"/>
    <mergeCell ref="C171:D171"/>
    <mergeCell ref="E171:G171"/>
    <mergeCell ref="A175:G175"/>
    <mergeCell ref="B179:C179"/>
    <mergeCell ref="D179:E179"/>
    <mergeCell ref="F179:G179"/>
    <mergeCell ref="B180:C180"/>
    <mergeCell ref="D180:E180"/>
    <mergeCell ref="F180:G180"/>
    <mergeCell ref="B181:C181"/>
    <mergeCell ref="D181:E181"/>
    <mergeCell ref="F181:G181"/>
    <mergeCell ref="D182:E182"/>
    <mergeCell ref="B182:C182"/>
    <mergeCell ref="F182:G182"/>
    <mergeCell ref="A193:B193"/>
    <mergeCell ref="C188:D188"/>
    <mergeCell ref="F188:G188"/>
    <mergeCell ref="C190:D190"/>
    <mergeCell ref="F190:G190"/>
    <mergeCell ref="C191:D191"/>
    <mergeCell ref="F191:G191"/>
    <mergeCell ref="C184:D184"/>
    <mergeCell ref="F184:G184"/>
    <mergeCell ref="C185:D185"/>
    <mergeCell ref="F185:G185"/>
    <mergeCell ref="C187:D187"/>
    <mergeCell ref="F187:G187"/>
  </mergeCells>
  <pageMargins left="1.3779527559055118" right="0.39370078740157483" top="0.98425196850393704" bottom="0.78740157480314965" header="0.31496062992125984" footer="0.31496062992125984"/>
  <pageSetup paperSize="9" scale="47" orientation="portrait" r:id="rId1"/>
  <rowBreaks count="4" manualBreakCount="4">
    <brk id="74" max="10" man="1"/>
    <brk id="96" max="16383" man="1"/>
    <brk id="133" max="16383" man="1"/>
    <brk id="1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4"/>
  <sheetViews>
    <sheetView view="pageBreakPreview" topLeftCell="A118" zoomScale="60" zoomScaleNormal="100" workbookViewId="0">
      <selection activeCell="D136" sqref="D136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6" width="17.7109375" style="7" customWidth="1"/>
    <col min="7" max="7" width="8.85546875" style="7"/>
    <col min="8" max="8" width="9.85546875" style="7" bestFit="1" customWidth="1"/>
    <col min="9" max="11" width="12.28515625" style="7" bestFit="1" customWidth="1"/>
    <col min="12" max="16384" width="8.85546875" style="7"/>
  </cols>
  <sheetData>
    <row r="1" spans="1:11" ht="18.75" x14ac:dyDescent="0.25">
      <c r="A1" s="175" t="s">
        <v>189</v>
      </c>
      <c r="B1" s="175"/>
      <c r="C1" s="175"/>
      <c r="D1" s="175"/>
      <c r="E1" s="175"/>
      <c r="F1" s="175"/>
    </row>
    <row r="2" spans="1:11" ht="18.75" x14ac:dyDescent="0.25">
      <c r="A2" s="175" t="s">
        <v>369</v>
      </c>
      <c r="B2" s="175"/>
      <c r="C2" s="175"/>
      <c r="D2" s="175"/>
      <c r="E2" s="175"/>
      <c r="F2" s="175"/>
    </row>
    <row r="3" spans="1:11" ht="18.75" x14ac:dyDescent="0.3">
      <c r="A3" s="130"/>
      <c r="B3" s="131"/>
      <c r="C3" s="131"/>
      <c r="D3" s="131"/>
      <c r="E3" s="131"/>
      <c r="F3" s="131"/>
    </row>
    <row r="4" spans="1:11" ht="19.5" thickBot="1" x14ac:dyDescent="0.35">
      <c r="A4" s="6"/>
      <c r="B4" s="131"/>
      <c r="C4" s="131"/>
      <c r="D4" s="131"/>
      <c r="E4" s="131"/>
      <c r="F4" s="6" t="s">
        <v>51</v>
      </c>
    </row>
    <row r="5" spans="1:11" ht="18.600000000000001" customHeight="1" x14ac:dyDescent="0.25">
      <c r="A5" s="224" t="s">
        <v>0</v>
      </c>
      <c r="B5" s="226" t="s">
        <v>45</v>
      </c>
      <c r="C5" s="228" t="s">
        <v>46</v>
      </c>
      <c r="D5" s="226" t="s">
        <v>1</v>
      </c>
      <c r="E5" s="226" t="s">
        <v>2</v>
      </c>
      <c r="F5" s="230"/>
    </row>
    <row r="6" spans="1:11" ht="169.5" thickBot="1" x14ac:dyDescent="0.3">
      <c r="A6" s="225"/>
      <c r="B6" s="227"/>
      <c r="C6" s="229"/>
      <c r="D6" s="227"/>
      <c r="E6" s="132" t="s">
        <v>3</v>
      </c>
      <c r="F6" s="133" t="s">
        <v>4</v>
      </c>
    </row>
    <row r="7" spans="1:11" ht="19.5" thickBot="1" x14ac:dyDescent="0.3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4">
        <v>6</v>
      </c>
    </row>
    <row r="8" spans="1:11" ht="56.25" x14ac:dyDescent="0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2"/>
    </row>
    <row r="9" spans="1:11" ht="56.25" x14ac:dyDescent="0.25">
      <c r="A9" s="121" t="s">
        <v>48</v>
      </c>
      <c r="B9" s="124" t="s">
        <v>5</v>
      </c>
      <c r="C9" s="124" t="s">
        <v>5</v>
      </c>
      <c r="D9" s="5">
        <f t="shared" ref="D9:D73" si="0">E9+F9</f>
        <v>0</v>
      </c>
      <c r="E9" s="5">
        <f>E8+E10-E25+E100</f>
        <v>0</v>
      </c>
      <c r="F9" s="5">
        <f>F8+F10-F25+F100</f>
        <v>0</v>
      </c>
    </row>
    <row r="10" spans="1:11" ht="18.75" x14ac:dyDescent="0.25">
      <c r="A10" s="121" t="s">
        <v>49</v>
      </c>
      <c r="B10" s="124" t="s">
        <v>5</v>
      </c>
      <c r="C10" s="124" t="s">
        <v>5</v>
      </c>
      <c r="D10" s="2">
        <f>E10+F10</f>
        <v>2500000</v>
      </c>
      <c r="E10" s="2">
        <f>E12+E13+E14+E15+E16+E17+E21</f>
        <v>2500000</v>
      </c>
      <c r="F10" s="4">
        <f>F12+F13+F14+F15+F16+F17+F21+F95</f>
        <v>0</v>
      </c>
      <c r="J10" s="50"/>
      <c r="K10" s="50"/>
    </row>
    <row r="11" spans="1:11" ht="18.75" x14ac:dyDescent="0.25">
      <c r="A11" s="121" t="s">
        <v>6</v>
      </c>
      <c r="B11" s="124"/>
      <c r="C11" s="124"/>
      <c r="D11" s="2"/>
      <c r="E11" s="2"/>
      <c r="F11" s="4"/>
      <c r="J11" s="50"/>
      <c r="K11" s="50"/>
    </row>
    <row r="12" spans="1:11" ht="37.5" x14ac:dyDescent="0.25">
      <c r="A12" s="121" t="s">
        <v>66</v>
      </c>
      <c r="B12" s="124">
        <v>120</v>
      </c>
      <c r="C12" s="124" t="s">
        <v>5</v>
      </c>
      <c r="D12" s="2">
        <f t="shared" si="0"/>
        <v>0</v>
      </c>
      <c r="E12" s="2"/>
      <c r="F12" s="4"/>
      <c r="J12" s="50"/>
      <c r="K12" s="50"/>
    </row>
    <row r="13" spans="1:11" ht="93.75" x14ac:dyDescent="0.25">
      <c r="A13" s="121" t="s">
        <v>65</v>
      </c>
      <c r="B13" s="124">
        <v>130</v>
      </c>
      <c r="C13" s="124" t="s">
        <v>5</v>
      </c>
      <c r="D13" s="2">
        <f t="shared" si="0"/>
        <v>2500000</v>
      </c>
      <c r="E13" s="2">
        <v>2500000</v>
      </c>
      <c r="F13" s="4"/>
      <c r="J13" s="50"/>
      <c r="K13" s="50"/>
    </row>
    <row r="14" spans="1:11" ht="93.75" x14ac:dyDescent="0.25">
      <c r="A14" s="121" t="s">
        <v>64</v>
      </c>
      <c r="B14" s="124">
        <v>140</v>
      </c>
      <c r="C14" s="124" t="s">
        <v>5</v>
      </c>
      <c r="D14" s="2">
        <f t="shared" si="0"/>
        <v>0</v>
      </c>
      <c r="E14" s="2"/>
      <c r="F14" s="4"/>
      <c r="J14" s="50"/>
      <c r="K14" s="50"/>
    </row>
    <row r="15" spans="1:11" ht="56.25" x14ac:dyDescent="0.25">
      <c r="A15" s="110" t="s">
        <v>63</v>
      </c>
      <c r="B15" s="114">
        <v>150</v>
      </c>
      <c r="C15" s="114" t="s">
        <v>5</v>
      </c>
      <c r="D15" s="2">
        <f t="shared" si="0"/>
        <v>0</v>
      </c>
      <c r="E15" s="2"/>
      <c r="F15" s="4"/>
    </row>
    <row r="16" spans="1:11" ht="18.75" x14ac:dyDescent="0.25">
      <c r="A16" s="110" t="s">
        <v>62</v>
      </c>
      <c r="B16" s="114">
        <v>180</v>
      </c>
      <c r="C16" s="114" t="s">
        <v>5</v>
      </c>
      <c r="D16" s="2">
        <f t="shared" si="0"/>
        <v>0</v>
      </c>
      <c r="E16" s="2">
        <v>0</v>
      </c>
      <c r="F16" s="4"/>
    </row>
    <row r="17" spans="1:6" ht="56.25" x14ac:dyDescent="0.25">
      <c r="A17" s="110" t="s">
        <v>61</v>
      </c>
      <c r="B17" s="114" t="s">
        <v>5</v>
      </c>
      <c r="C17" s="114" t="s">
        <v>5</v>
      </c>
      <c r="D17" s="2">
        <f t="shared" si="0"/>
        <v>0</v>
      </c>
      <c r="E17" s="2">
        <f t="shared" ref="E17:F17" si="1">E19+E20</f>
        <v>0</v>
      </c>
      <c r="F17" s="4">
        <f t="shared" si="1"/>
        <v>0</v>
      </c>
    </row>
    <row r="18" spans="1:6" ht="18.75" x14ac:dyDescent="0.25">
      <c r="A18" s="110" t="s">
        <v>6</v>
      </c>
      <c r="B18" s="114"/>
      <c r="C18" s="114"/>
      <c r="D18" s="2"/>
      <c r="E18" s="2"/>
      <c r="F18" s="4"/>
    </row>
    <row r="19" spans="1:6" ht="37.5" x14ac:dyDescent="0.25">
      <c r="A19" s="110" t="s">
        <v>71</v>
      </c>
      <c r="B19" s="114">
        <v>410</v>
      </c>
      <c r="C19" s="114" t="s">
        <v>5</v>
      </c>
      <c r="D19" s="2">
        <f t="shared" si="0"/>
        <v>0</v>
      </c>
      <c r="E19" s="2"/>
      <c r="F19" s="4"/>
    </row>
    <row r="20" spans="1:6" ht="56.25" x14ac:dyDescent="0.25">
      <c r="A20" s="110" t="s">
        <v>72</v>
      </c>
      <c r="B20" s="114">
        <v>440</v>
      </c>
      <c r="C20" s="114" t="s">
        <v>5</v>
      </c>
      <c r="D20" s="2">
        <f t="shared" si="0"/>
        <v>0</v>
      </c>
      <c r="E20" s="2"/>
      <c r="F20" s="4"/>
    </row>
    <row r="21" spans="1:6" ht="37.5" x14ac:dyDescent="0.25">
      <c r="A21" s="110" t="s">
        <v>50</v>
      </c>
      <c r="B21" s="114" t="s">
        <v>5</v>
      </c>
      <c r="C21" s="114" t="s">
        <v>5</v>
      </c>
      <c r="D21" s="2">
        <f t="shared" si="0"/>
        <v>0</v>
      </c>
      <c r="E21" s="2">
        <f t="shared" ref="E21:F21" si="2">E23+E24</f>
        <v>0</v>
      </c>
      <c r="F21" s="4">
        <f t="shared" si="2"/>
        <v>0</v>
      </c>
    </row>
    <row r="22" spans="1:6" ht="18.75" x14ac:dyDescent="0.25">
      <c r="A22" s="110" t="s">
        <v>9</v>
      </c>
      <c r="B22" s="114"/>
      <c r="C22" s="114"/>
      <c r="D22" s="2"/>
      <c r="E22" s="2"/>
      <c r="F22" s="4"/>
    </row>
    <row r="23" spans="1:6" ht="136.9" customHeight="1" x14ac:dyDescent="0.25">
      <c r="A23" s="110" t="s">
        <v>70</v>
      </c>
      <c r="B23" s="114">
        <v>510</v>
      </c>
      <c r="C23" s="114" t="s">
        <v>5</v>
      </c>
      <c r="D23" s="2">
        <f t="shared" si="0"/>
        <v>0</v>
      </c>
      <c r="E23" s="2"/>
      <c r="F23" s="4"/>
    </row>
    <row r="24" spans="1:6" ht="198" customHeight="1" x14ac:dyDescent="0.25">
      <c r="A24" s="110" t="s">
        <v>271</v>
      </c>
      <c r="B24" s="114">
        <v>510</v>
      </c>
      <c r="C24" s="114" t="s">
        <v>5</v>
      </c>
      <c r="D24" s="2">
        <f t="shared" si="0"/>
        <v>0</v>
      </c>
      <c r="E24" s="2"/>
      <c r="F24" s="4"/>
    </row>
    <row r="25" spans="1:6" ht="18.75" x14ac:dyDescent="0.25">
      <c r="A25" s="110" t="s">
        <v>7</v>
      </c>
      <c r="B25" s="114" t="s">
        <v>5</v>
      </c>
      <c r="C25" s="114">
        <v>900</v>
      </c>
      <c r="D25" s="5">
        <f t="shared" si="0"/>
        <v>2500000</v>
      </c>
      <c r="E25" s="2">
        <f>E27+E86</f>
        <v>2500000</v>
      </c>
      <c r="F25" s="2">
        <f>F27+F86</f>
        <v>0</v>
      </c>
    </row>
    <row r="26" spans="1:6" ht="18.75" x14ac:dyDescent="0.25">
      <c r="A26" s="110" t="s">
        <v>6</v>
      </c>
      <c r="B26" s="114"/>
      <c r="C26" s="114"/>
      <c r="D26" s="5"/>
      <c r="E26" s="2"/>
      <c r="F26" s="2"/>
    </row>
    <row r="27" spans="1:6" ht="18.75" x14ac:dyDescent="0.25">
      <c r="A27" s="110" t="s">
        <v>8</v>
      </c>
      <c r="B27" s="114" t="s">
        <v>5</v>
      </c>
      <c r="C27" s="114">
        <v>200</v>
      </c>
      <c r="D27" s="5">
        <f t="shared" si="0"/>
        <v>2117810</v>
      </c>
      <c r="E27" s="2">
        <f>E29+E37+E62+E68</f>
        <v>2117810</v>
      </c>
      <c r="F27" s="2">
        <f>F29+F37+F62+F68</f>
        <v>0</v>
      </c>
    </row>
    <row r="28" spans="1:6" ht="14.45" customHeight="1" x14ac:dyDescent="0.25">
      <c r="A28" s="110" t="s">
        <v>9</v>
      </c>
      <c r="B28" s="114"/>
      <c r="C28" s="114"/>
      <c r="D28" s="5"/>
      <c r="E28" s="2"/>
      <c r="F28" s="2"/>
    </row>
    <row r="29" spans="1:6" ht="75" x14ac:dyDescent="0.25">
      <c r="A29" s="110" t="s">
        <v>10</v>
      </c>
      <c r="B29" s="114" t="s">
        <v>5</v>
      </c>
      <c r="C29" s="114">
        <v>210</v>
      </c>
      <c r="D29" s="5">
        <f t="shared" si="0"/>
        <v>1015560</v>
      </c>
      <c r="E29" s="2">
        <f>E31+E32+E33+E34</f>
        <v>1015560</v>
      </c>
      <c r="F29" s="2">
        <f>F31+F32+F33+F34</f>
        <v>0</v>
      </c>
    </row>
    <row r="30" spans="1:6" ht="18.75" x14ac:dyDescent="0.25">
      <c r="A30" s="110" t="s">
        <v>9</v>
      </c>
      <c r="B30" s="114"/>
      <c r="C30" s="114"/>
      <c r="D30" s="5"/>
      <c r="E30" s="2"/>
      <c r="F30" s="2"/>
    </row>
    <row r="31" spans="1:6" ht="18.75" x14ac:dyDescent="0.25">
      <c r="A31" s="110" t="s">
        <v>11</v>
      </c>
      <c r="B31" s="114">
        <v>111</v>
      </c>
      <c r="C31" s="114">
        <v>211</v>
      </c>
      <c r="D31" s="5">
        <f t="shared" si="0"/>
        <v>780000</v>
      </c>
      <c r="E31" s="2">
        <v>780000</v>
      </c>
      <c r="F31" s="2"/>
    </row>
    <row r="32" spans="1:6" ht="75" x14ac:dyDescent="0.25">
      <c r="A32" s="110" t="s">
        <v>12</v>
      </c>
      <c r="B32" s="114">
        <v>112</v>
      </c>
      <c r="C32" s="114">
        <v>212</v>
      </c>
      <c r="D32" s="5">
        <f t="shared" si="0"/>
        <v>0</v>
      </c>
      <c r="E32" s="2"/>
      <c r="F32" s="2"/>
    </row>
    <row r="33" spans="1:6" ht="56.25" x14ac:dyDescent="0.25">
      <c r="A33" s="110" t="s">
        <v>13</v>
      </c>
      <c r="B33" s="114">
        <v>119</v>
      </c>
      <c r="C33" s="114">
        <v>213</v>
      </c>
      <c r="D33" s="5">
        <f t="shared" si="0"/>
        <v>235560</v>
      </c>
      <c r="E33" s="2">
        <v>235560</v>
      </c>
      <c r="F33" s="2"/>
    </row>
    <row r="34" spans="1:6" ht="93.75" x14ac:dyDescent="0.25">
      <c r="A34" s="110" t="s">
        <v>200</v>
      </c>
      <c r="B34" s="114" t="s">
        <v>5</v>
      </c>
      <c r="C34" s="114">
        <v>214</v>
      </c>
      <c r="D34" s="5">
        <f>E34+F34</f>
        <v>0</v>
      </c>
      <c r="E34" s="2">
        <f>E35+E36</f>
        <v>0</v>
      </c>
      <c r="F34" s="2">
        <f>F35+F36</f>
        <v>0</v>
      </c>
    </row>
    <row r="35" spans="1:6" ht="18.75" x14ac:dyDescent="0.25">
      <c r="A35" s="173" t="s">
        <v>6</v>
      </c>
      <c r="B35" s="114">
        <v>112</v>
      </c>
      <c r="C35" s="114">
        <v>214</v>
      </c>
      <c r="D35" s="5">
        <f t="shared" si="0"/>
        <v>0</v>
      </c>
      <c r="E35" s="2"/>
      <c r="F35" s="2"/>
    </row>
    <row r="36" spans="1:6" ht="14.45" customHeight="1" x14ac:dyDescent="0.25">
      <c r="A36" s="174"/>
      <c r="B36" s="114">
        <v>244</v>
      </c>
      <c r="C36" s="114">
        <v>214</v>
      </c>
      <c r="D36" s="5">
        <v>0</v>
      </c>
      <c r="E36" s="2"/>
      <c r="F36" s="2"/>
    </row>
    <row r="37" spans="1:6" ht="37.5" x14ac:dyDescent="0.25">
      <c r="A37" s="110" t="s">
        <v>14</v>
      </c>
      <c r="B37" s="114" t="s">
        <v>5</v>
      </c>
      <c r="C37" s="114">
        <v>220</v>
      </c>
      <c r="D37" s="5">
        <f t="shared" si="0"/>
        <v>1075050</v>
      </c>
      <c r="E37" s="2">
        <f>E39+E40+E43+E50+E51+E54+E60</f>
        <v>1075050</v>
      </c>
      <c r="F37" s="2">
        <f>F39+F40+F43+F50+F51+F54+F60</f>
        <v>0</v>
      </c>
    </row>
    <row r="38" spans="1:6" ht="18.75" x14ac:dyDescent="0.25">
      <c r="A38" s="110" t="s">
        <v>9</v>
      </c>
      <c r="B38" s="114"/>
      <c r="C38" s="114"/>
      <c r="D38" s="5"/>
      <c r="E38" s="2"/>
      <c r="F38" s="2"/>
    </row>
    <row r="39" spans="1:6" ht="18.75" x14ac:dyDescent="0.25">
      <c r="A39" s="110" t="s">
        <v>15</v>
      </c>
      <c r="B39" s="114">
        <v>244</v>
      </c>
      <c r="C39" s="114">
        <v>221</v>
      </c>
      <c r="D39" s="5">
        <f t="shared" si="0"/>
        <v>5650</v>
      </c>
      <c r="E39" s="2">
        <v>5650</v>
      </c>
      <c r="F39" s="2"/>
    </row>
    <row r="40" spans="1:6" ht="37.5" x14ac:dyDescent="0.25">
      <c r="A40" s="110" t="s">
        <v>16</v>
      </c>
      <c r="B40" s="114" t="s">
        <v>5</v>
      </c>
      <c r="C40" s="114">
        <v>222</v>
      </c>
      <c r="D40" s="5">
        <f t="shared" si="0"/>
        <v>0</v>
      </c>
      <c r="E40" s="2">
        <f>E41+E42</f>
        <v>0</v>
      </c>
      <c r="F40" s="2">
        <f>F41+F42</f>
        <v>0</v>
      </c>
    </row>
    <row r="41" spans="1:6" ht="22.9" customHeight="1" x14ac:dyDescent="0.25">
      <c r="A41" s="159" t="s">
        <v>6</v>
      </c>
      <c r="B41" s="114">
        <v>112</v>
      </c>
      <c r="C41" s="114">
        <v>222</v>
      </c>
      <c r="D41" s="5">
        <f t="shared" si="0"/>
        <v>0</v>
      </c>
      <c r="E41" s="2"/>
      <c r="F41" s="2"/>
    </row>
    <row r="42" spans="1:6" ht="18.75" x14ac:dyDescent="0.25">
      <c r="A42" s="159"/>
      <c r="B42" s="114">
        <v>244</v>
      </c>
      <c r="C42" s="114">
        <v>222</v>
      </c>
      <c r="D42" s="5">
        <f t="shared" si="0"/>
        <v>0</v>
      </c>
      <c r="E42" s="2"/>
      <c r="F42" s="2"/>
    </row>
    <row r="43" spans="1:6" ht="37.5" x14ac:dyDescent="0.25">
      <c r="A43" s="110" t="s">
        <v>17</v>
      </c>
      <c r="B43" s="114" t="s">
        <v>5</v>
      </c>
      <c r="C43" s="114">
        <v>223</v>
      </c>
      <c r="D43" s="5">
        <f t="shared" si="0"/>
        <v>133600</v>
      </c>
      <c r="E43" s="2">
        <f t="shared" ref="E43:F43" si="3">E45+E46+E47+E48+E49</f>
        <v>133600</v>
      </c>
      <c r="F43" s="2">
        <f t="shared" si="3"/>
        <v>0</v>
      </c>
    </row>
    <row r="44" spans="1:6" ht="18.75" x14ac:dyDescent="0.25">
      <c r="A44" s="110" t="s">
        <v>6</v>
      </c>
      <c r="B44" s="114"/>
      <c r="C44" s="114"/>
      <c r="D44" s="5"/>
      <c r="E44" s="2"/>
      <c r="F44" s="2"/>
    </row>
    <row r="45" spans="1:6" ht="56.25" x14ac:dyDescent="0.25">
      <c r="A45" s="110" t="s">
        <v>18</v>
      </c>
      <c r="B45" s="114">
        <v>247</v>
      </c>
      <c r="C45" s="114">
        <v>223</v>
      </c>
      <c r="D45" s="5">
        <f t="shared" si="0"/>
        <v>0</v>
      </c>
      <c r="E45" s="2"/>
      <c r="F45" s="2"/>
    </row>
    <row r="46" spans="1:6" ht="37.5" x14ac:dyDescent="0.25">
      <c r="A46" s="110" t="s">
        <v>19</v>
      </c>
      <c r="B46" s="114">
        <v>247</v>
      </c>
      <c r="C46" s="114">
        <v>223</v>
      </c>
      <c r="D46" s="5">
        <f t="shared" si="0"/>
        <v>0</v>
      </c>
      <c r="E46" s="2"/>
      <c r="F46" s="2"/>
    </row>
    <row r="47" spans="1:6" ht="63" customHeight="1" x14ac:dyDescent="0.25">
      <c r="A47" s="110" t="s">
        <v>20</v>
      </c>
      <c r="B47" s="114">
        <v>247</v>
      </c>
      <c r="C47" s="114">
        <v>223</v>
      </c>
      <c r="D47" s="5">
        <f t="shared" si="0"/>
        <v>131000</v>
      </c>
      <c r="E47" s="2">
        <v>131000</v>
      </c>
      <c r="F47" s="2"/>
    </row>
    <row r="48" spans="1:6" ht="75" x14ac:dyDescent="0.25">
      <c r="A48" s="110" t="s">
        <v>21</v>
      </c>
      <c r="B48" s="114">
        <v>244</v>
      </c>
      <c r="C48" s="114">
        <v>223</v>
      </c>
      <c r="D48" s="5">
        <f t="shared" si="0"/>
        <v>2600</v>
      </c>
      <c r="E48" s="2">
        <v>2600</v>
      </c>
      <c r="F48" s="2"/>
    </row>
    <row r="49" spans="1:6" ht="56.25" x14ac:dyDescent="0.25">
      <c r="A49" s="110" t="s">
        <v>22</v>
      </c>
      <c r="B49" s="114">
        <v>244</v>
      </c>
      <c r="C49" s="114">
        <v>223</v>
      </c>
      <c r="D49" s="5">
        <f t="shared" si="0"/>
        <v>0</v>
      </c>
      <c r="E49" s="2"/>
      <c r="F49" s="2"/>
    </row>
    <row r="50" spans="1:6" ht="168.75" x14ac:dyDescent="0.25">
      <c r="A50" s="110" t="s">
        <v>23</v>
      </c>
      <c r="B50" s="114">
        <v>244</v>
      </c>
      <c r="C50" s="114">
        <v>224</v>
      </c>
      <c r="D50" s="5">
        <v>691800</v>
      </c>
      <c r="E50" s="2">
        <v>691800</v>
      </c>
      <c r="F50" s="2"/>
    </row>
    <row r="51" spans="1:6" ht="56.25" x14ac:dyDescent="0.25">
      <c r="A51" s="110" t="s">
        <v>24</v>
      </c>
      <c r="B51" s="114" t="s">
        <v>5</v>
      </c>
      <c r="C51" s="114">
        <v>225</v>
      </c>
      <c r="D51" s="2">
        <f t="shared" ref="D51:F51" si="4">D52+D53</f>
        <v>189000</v>
      </c>
      <c r="E51" s="2">
        <f>E52+E53</f>
        <v>189000</v>
      </c>
      <c r="F51" s="2">
        <f t="shared" si="4"/>
        <v>0</v>
      </c>
    </row>
    <row r="52" spans="1:6" ht="18.75" x14ac:dyDescent="0.25">
      <c r="A52" s="159" t="s">
        <v>6</v>
      </c>
      <c r="B52" s="114">
        <v>243</v>
      </c>
      <c r="C52" s="114">
        <v>225</v>
      </c>
      <c r="D52" s="5">
        <f t="shared" si="0"/>
        <v>0</v>
      </c>
      <c r="E52" s="2"/>
      <c r="F52" s="2"/>
    </row>
    <row r="53" spans="1:6" ht="18.75" x14ac:dyDescent="0.25">
      <c r="A53" s="159"/>
      <c r="B53" s="114">
        <v>244</v>
      </c>
      <c r="C53" s="114">
        <v>225</v>
      </c>
      <c r="D53" s="5">
        <f t="shared" si="0"/>
        <v>189000</v>
      </c>
      <c r="E53" s="2">
        <v>189000</v>
      </c>
      <c r="F53" s="2"/>
    </row>
    <row r="54" spans="1:6" ht="37.5" x14ac:dyDescent="0.25">
      <c r="A54" s="110" t="s">
        <v>58</v>
      </c>
      <c r="B54" s="114" t="s">
        <v>5</v>
      </c>
      <c r="C54" s="114">
        <v>226</v>
      </c>
      <c r="D54" s="5">
        <f t="shared" si="0"/>
        <v>55000</v>
      </c>
      <c r="E54" s="2">
        <f>E55+E56+E58+E59+E57</f>
        <v>55000</v>
      </c>
      <c r="F54" s="2">
        <f>F55+F56+F58+F59+F57</f>
        <v>0</v>
      </c>
    </row>
    <row r="55" spans="1:6" ht="18.75" x14ac:dyDescent="0.25">
      <c r="A55" s="159" t="s">
        <v>6</v>
      </c>
      <c r="B55" s="114">
        <v>112</v>
      </c>
      <c r="C55" s="114">
        <v>226</v>
      </c>
      <c r="D55" s="5">
        <f t="shared" si="0"/>
        <v>0</v>
      </c>
      <c r="E55" s="2"/>
      <c r="F55" s="2"/>
    </row>
    <row r="56" spans="1:6" ht="18.75" x14ac:dyDescent="0.25">
      <c r="A56" s="159"/>
      <c r="B56" s="114">
        <v>113</v>
      </c>
      <c r="C56" s="114">
        <v>226</v>
      </c>
      <c r="D56" s="5">
        <f t="shared" si="0"/>
        <v>0</v>
      </c>
      <c r="E56" s="2"/>
      <c r="F56" s="2"/>
    </row>
    <row r="57" spans="1:6" ht="18.75" x14ac:dyDescent="0.25">
      <c r="A57" s="159"/>
      <c r="B57" s="114">
        <v>119</v>
      </c>
      <c r="C57" s="114">
        <v>226</v>
      </c>
      <c r="D57" s="5">
        <f t="shared" si="0"/>
        <v>0</v>
      </c>
      <c r="E57" s="2"/>
      <c r="F57" s="2"/>
    </row>
    <row r="58" spans="1:6" ht="18.75" x14ac:dyDescent="0.25">
      <c r="A58" s="159"/>
      <c r="B58" s="114">
        <v>243</v>
      </c>
      <c r="C58" s="114">
        <v>226</v>
      </c>
      <c r="D58" s="5">
        <f t="shared" si="0"/>
        <v>0</v>
      </c>
      <c r="E58" s="2"/>
      <c r="F58" s="2"/>
    </row>
    <row r="59" spans="1:6" ht="18.75" x14ac:dyDescent="0.25">
      <c r="A59" s="159"/>
      <c r="B59" s="114">
        <v>244</v>
      </c>
      <c r="C59" s="114">
        <v>226</v>
      </c>
      <c r="D59" s="5">
        <f t="shared" si="0"/>
        <v>55000</v>
      </c>
      <c r="E59" s="2">
        <v>55000</v>
      </c>
      <c r="F59" s="2"/>
    </row>
    <row r="60" spans="1:6" ht="18.75" x14ac:dyDescent="0.25">
      <c r="A60" s="110" t="s">
        <v>25</v>
      </c>
      <c r="B60" s="114">
        <v>244</v>
      </c>
      <c r="C60" s="114">
        <v>227</v>
      </c>
      <c r="D60" s="5">
        <f t="shared" si="0"/>
        <v>0</v>
      </c>
      <c r="E60" s="2"/>
      <c r="F60" s="2"/>
    </row>
    <row r="61" spans="1:6" ht="59.25" customHeight="1" x14ac:dyDescent="0.25">
      <c r="A61" s="151" t="s">
        <v>355</v>
      </c>
      <c r="B61" s="152">
        <v>244</v>
      </c>
      <c r="C61" s="152">
        <v>228</v>
      </c>
      <c r="D61" s="5">
        <v>0</v>
      </c>
      <c r="E61" s="2">
        <v>0</v>
      </c>
      <c r="F61" s="2"/>
    </row>
    <row r="62" spans="1:6" ht="37.5" x14ac:dyDescent="0.25">
      <c r="A62" s="110" t="s">
        <v>26</v>
      </c>
      <c r="B62" s="114" t="s">
        <v>5</v>
      </c>
      <c r="C62" s="114">
        <v>260</v>
      </c>
      <c r="D62" s="5">
        <f t="shared" si="0"/>
        <v>0</v>
      </c>
      <c r="E62" s="2">
        <f>E63+E64+E67</f>
        <v>0</v>
      </c>
      <c r="F62" s="2">
        <f>F63+F64+F67</f>
        <v>0</v>
      </c>
    </row>
    <row r="63" spans="1:6" ht="112.5" x14ac:dyDescent="0.25">
      <c r="A63" s="110" t="s">
        <v>27</v>
      </c>
      <c r="B63" s="114">
        <v>321</v>
      </c>
      <c r="C63" s="114">
        <v>264</v>
      </c>
      <c r="D63" s="5">
        <f t="shared" si="0"/>
        <v>0</v>
      </c>
      <c r="E63" s="2"/>
      <c r="F63" s="2"/>
    </row>
    <row r="64" spans="1:6" ht="93.75" x14ac:dyDescent="0.25">
      <c r="A64" s="110" t="s">
        <v>28</v>
      </c>
      <c r="B64" s="114" t="s">
        <v>5</v>
      </c>
      <c r="C64" s="114">
        <v>266</v>
      </c>
      <c r="D64" s="5">
        <f t="shared" si="0"/>
        <v>0</v>
      </c>
      <c r="E64" s="2">
        <f t="shared" ref="E64:F64" si="5">E65+E66</f>
        <v>0</v>
      </c>
      <c r="F64" s="2">
        <f t="shared" si="5"/>
        <v>0</v>
      </c>
    </row>
    <row r="65" spans="1:6" ht="18.75" x14ac:dyDescent="0.25">
      <c r="A65" s="159" t="s">
        <v>6</v>
      </c>
      <c r="B65" s="114">
        <v>111</v>
      </c>
      <c r="C65" s="114">
        <v>266</v>
      </c>
      <c r="D65" s="5">
        <f t="shared" si="0"/>
        <v>0</v>
      </c>
      <c r="E65" s="2"/>
      <c r="F65" s="2"/>
    </row>
    <row r="66" spans="1:6" ht="18.75" x14ac:dyDescent="0.25">
      <c r="A66" s="159"/>
      <c r="B66" s="114">
        <v>112</v>
      </c>
      <c r="C66" s="114">
        <v>266</v>
      </c>
      <c r="D66" s="5">
        <f t="shared" si="0"/>
        <v>0</v>
      </c>
      <c r="E66" s="2"/>
      <c r="F66" s="2"/>
    </row>
    <row r="67" spans="1:6" ht="75" x14ac:dyDescent="0.25">
      <c r="A67" s="110" t="s">
        <v>29</v>
      </c>
      <c r="B67" s="114">
        <v>112</v>
      </c>
      <c r="C67" s="114">
        <v>267</v>
      </c>
      <c r="D67" s="5">
        <f t="shared" si="0"/>
        <v>0</v>
      </c>
      <c r="E67" s="2"/>
      <c r="F67" s="2"/>
    </row>
    <row r="68" spans="1:6" ht="18.75" x14ac:dyDescent="0.25">
      <c r="A68" s="110" t="s">
        <v>30</v>
      </c>
      <c r="B68" s="114" t="s">
        <v>5</v>
      </c>
      <c r="C68" s="114">
        <v>290</v>
      </c>
      <c r="D68" s="5">
        <f t="shared" si="0"/>
        <v>27200</v>
      </c>
      <c r="E68" s="2">
        <f>E70+E74+E75+E76+E77+E83</f>
        <v>27200</v>
      </c>
      <c r="F68" s="2">
        <f>F70+F74+F75+F76+F77+F83</f>
        <v>0</v>
      </c>
    </row>
    <row r="69" spans="1:6" ht="18.75" x14ac:dyDescent="0.25">
      <c r="A69" s="110" t="s">
        <v>9</v>
      </c>
      <c r="B69" s="114"/>
      <c r="C69" s="114"/>
      <c r="D69" s="5">
        <f t="shared" si="0"/>
        <v>0</v>
      </c>
      <c r="E69" s="2"/>
      <c r="F69" s="2"/>
    </row>
    <row r="70" spans="1:6" ht="37.5" x14ac:dyDescent="0.25">
      <c r="A70" s="110" t="s">
        <v>31</v>
      </c>
      <c r="B70" s="114" t="s">
        <v>5</v>
      </c>
      <c r="C70" s="114">
        <v>291</v>
      </c>
      <c r="D70" s="5">
        <f t="shared" si="0"/>
        <v>0</v>
      </c>
      <c r="E70" s="2">
        <f t="shared" ref="E70:F70" si="6">E71+E72+E73</f>
        <v>0</v>
      </c>
      <c r="F70" s="2">
        <f t="shared" si="6"/>
        <v>0</v>
      </c>
    </row>
    <row r="71" spans="1:6" ht="18.75" x14ac:dyDescent="0.25">
      <c r="A71" s="159" t="s">
        <v>6</v>
      </c>
      <c r="B71" s="114">
        <v>851</v>
      </c>
      <c r="C71" s="114">
        <v>291</v>
      </c>
      <c r="D71" s="5">
        <v>43779</v>
      </c>
      <c r="E71" s="2">
        <v>0</v>
      </c>
      <c r="F71" s="2"/>
    </row>
    <row r="72" spans="1:6" ht="18.75" x14ac:dyDescent="0.25">
      <c r="A72" s="159"/>
      <c r="B72" s="114">
        <v>852</v>
      </c>
      <c r="C72" s="114">
        <v>291</v>
      </c>
      <c r="D72" s="5">
        <f t="shared" si="0"/>
        <v>0</v>
      </c>
      <c r="E72" s="2"/>
      <c r="F72" s="2"/>
    </row>
    <row r="73" spans="1:6" ht="18.75" x14ac:dyDescent="0.25">
      <c r="A73" s="159"/>
      <c r="B73" s="114">
        <v>853</v>
      </c>
      <c r="C73" s="114">
        <v>291</v>
      </c>
      <c r="D73" s="5">
        <f t="shared" si="0"/>
        <v>0</v>
      </c>
      <c r="E73" s="2">
        <v>0</v>
      </c>
      <c r="F73" s="2"/>
    </row>
    <row r="74" spans="1:6" ht="112.5" x14ac:dyDescent="0.25">
      <c r="A74" s="110" t="s">
        <v>32</v>
      </c>
      <c r="B74" s="114">
        <v>853</v>
      </c>
      <c r="C74" s="114">
        <v>292</v>
      </c>
      <c r="D74" s="5">
        <f>E74+F74</f>
        <v>200</v>
      </c>
      <c r="E74" s="2">
        <v>200</v>
      </c>
      <c r="F74" s="2">
        <v>0</v>
      </c>
    </row>
    <row r="75" spans="1:6" ht="131.25" x14ac:dyDescent="0.25">
      <c r="A75" s="110" t="s">
        <v>33</v>
      </c>
      <c r="B75" s="114">
        <v>853</v>
      </c>
      <c r="C75" s="114">
        <v>293</v>
      </c>
      <c r="D75" s="5">
        <f t="shared" ref="D75:D104" si="7">E75+F75</f>
        <v>0</v>
      </c>
      <c r="E75" s="2"/>
      <c r="F75" s="2">
        <v>0</v>
      </c>
    </row>
    <row r="76" spans="1:6" ht="56.25" x14ac:dyDescent="0.25">
      <c r="A76" s="110" t="s">
        <v>157</v>
      </c>
      <c r="B76" s="114">
        <v>853</v>
      </c>
      <c r="C76" s="114">
        <v>295</v>
      </c>
      <c r="D76" s="5">
        <f t="shared" si="7"/>
        <v>0</v>
      </c>
      <c r="E76" s="2"/>
      <c r="F76" s="2">
        <v>0</v>
      </c>
    </row>
    <row r="77" spans="1:6" ht="56.25" x14ac:dyDescent="0.25">
      <c r="A77" s="110" t="s">
        <v>34</v>
      </c>
      <c r="B77" s="114" t="s">
        <v>5</v>
      </c>
      <c r="C77" s="114">
        <v>296</v>
      </c>
      <c r="D77" s="5">
        <f t="shared" si="7"/>
        <v>0</v>
      </c>
      <c r="E77" s="2">
        <f t="shared" ref="E77:F77" si="8">E78+E79+E80+E81+E82</f>
        <v>0</v>
      </c>
      <c r="F77" s="2">
        <f t="shared" si="8"/>
        <v>0</v>
      </c>
    </row>
    <row r="78" spans="1:6" ht="18.75" x14ac:dyDescent="0.25">
      <c r="A78" s="159" t="s">
        <v>6</v>
      </c>
      <c r="B78" s="114">
        <v>244</v>
      </c>
      <c r="C78" s="114">
        <v>296</v>
      </c>
      <c r="D78" s="5">
        <f t="shared" si="7"/>
        <v>0</v>
      </c>
      <c r="E78" s="2"/>
      <c r="F78" s="2"/>
    </row>
    <row r="79" spans="1:6" ht="18.75" x14ac:dyDescent="0.25">
      <c r="A79" s="159"/>
      <c r="B79" s="114">
        <v>340</v>
      </c>
      <c r="C79" s="114">
        <v>296</v>
      </c>
      <c r="D79" s="5">
        <f t="shared" si="7"/>
        <v>0</v>
      </c>
      <c r="E79" s="2"/>
      <c r="F79" s="2"/>
    </row>
    <row r="80" spans="1:6" ht="18.75" x14ac:dyDescent="0.25">
      <c r="A80" s="159"/>
      <c r="B80" s="114">
        <v>350</v>
      </c>
      <c r="C80" s="114">
        <v>296</v>
      </c>
      <c r="D80" s="5">
        <f t="shared" si="7"/>
        <v>0</v>
      </c>
      <c r="E80" s="2"/>
      <c r="F80" s="2"/>
    </row>
    <row r="81" spans="1:6" ht="18.75" x14ac:dyDescent="0.25">
      <c r="A81" s="159"/>
      <c r="B81" s="114">
        <v>360</v>
      </c>
      <c r="C81" s="114">
        <v>296</v>
      </c>
      <c r="D81" s="5">
        <f t="shared" si="7"/>
        <v>0</v>
      </c>
      <c r="E81" s="2"/>
      <c r="F81" s="2"/>
    </row>
    <row r="82" spans="1:6" ht="18.75" x14ac:dyDescent="0.25">
      <c r="A82" s="159"/>
      <c r="B82" s="114">
        <v>853</v>
      </c>
      <c r="C82" s="114">
        <v>296</v>
      </c>
      <c r="D82" s="5">
        <f t="shared" si="7"/>
        <v>0</v>
      </c>
      <c r="E82" s="2"/>
      <c r="F82" s="2"/>
    </row>
    <row r="83" spans="1:6" ht="14.45" customHeight="1" x14ac:dyDescent="0.25">
      <c r="A83" s="110" t="s">
        <v>35</v>
      </c>
      <c r="B83" s="114" t="s">
        <v>5</v>
      </c>
      <c r="C83" s="114">
        <v>297</v>
      </c>
      <c r="D83" s="5">
        <f t="shared" si="7"/>
        <v>27000</v>
      </c>
      <c r="E83" s="2">
        <f t="shared" ref="E83:F83" si="9">E84+E85</f>
        <v>27000</v>
      </c>
      <c r="F83" s="2">
        <f t="shared" si="9"/>
        <v>0</v>
      </c>
    </row>
    <row r="84" spans="1:6" ht="18.75" x14ac:dyDescent="0.25">
      <c r="A84" s="159" t="s">
        <v>6</v>
      </c>
      <c r="B84" s="114">
        <v>244</v>
      </c>
      <c r="C84" s="114">
        <v>297</v>
      </c>
      <c r="D84" s="5">
        <f t="shared" si="7"/>
        <v>0</v>
      </c>
      <c r="E84" s="2"/>
      <c r="F84" s="2"/>
    </row>
    <row r="85" spans="1:6" ht="18.75" x14ac:dyDescent="0.25">
      <c r="A85" s="159"/>
      <c r="B85" s="114">
        <v>853</v>
      </c>
      <c r="C85" s="114">
        <v>297</v>
      </c>
      <c r="D85" s="5">
        <v>26034</v>
      </c>
      <c r="E85" s="2">
        <v>27000</v>
      </c>
      <c r="F85" s="2"/>
    </row>
    <row r="86" spans="1:6" ht="56.25" x14ac:dyDescent="0.25">
      <c r="A86" s="110" t="s">
        <v>59</v>
      </c>
      <c r="B86" s="114" t="s">
        <v>5</v>
      </c>
      <c r="C86" s="114">
        <v>300</v>
      </c>
      <c r="D86" s="5">
        <f t="shared" si="7"/>
        <v>382190</v>
      </c>
      <c r="E86" s="2">
        <f>E88+E90+E89</f>
        <v>382190</v>
      </c>
      <c r="F86" s="2">
        <f>F88+F90+F89</f>
        <v>0</v>
      </c>
    </row>
    <row r="87" spans="1:6" ht="18.75" x14ac:dyDescent="0.25">
      <c r="A87" s="110" t="s">
        <v>9</v>
      </c>
      <c r="B87" s="114"/>
      <c r="C87" s="114"/>
      <c r="D87" s="5"/>
      <c r="E87" s="2"/>
      <c r="F87" s="2"/>
    </row>
    <row r="88" spans="1:6" ht="56.25" x14ac:dyDescent="0.25">
      <c r="A88" s="110" t="s">
        <v>36</v>
      </c>
      <c r="B88" s="114">
        <v>244</v>
      </c>
      <c r="C88" s="114">
        <v>310</v>
      </c>
      <c r="D88" s="5">
        <f t="shared" si="7"/>
        <v>0</v>
      </c>
      <c r="E88" s="2"/>
      <c r="F88" s="2"/>
    </row>
    <row r="89" spans="1:6" ht="75" x14ac:dyDescent="0.25">
      <c r="A89" s="110" t="s">
        <v>68</v>
      </c>
      <c r="B89" s="114">
        <v>244</v>
      </c>
      <c r="C89" s="114">
        <v>320</v>
      </c>
      <c r="D89" s="5">
        <f t="shared" si="7"/>
        <v>0</v>
      </c>
      <c r="E89" s="2"/>
      <c r="F89" s="2"/>
    </row>
    <row r="90" spans="1:6" ht="75" x14ac:dyDescent="0.25">
      <c r="A90" s="110" t="s">
        <v>60</v>
      </c>
      <c r="B90" s="114" t="s">
        <v>5</v>
      </c>
      <c r="C90" s="114">
        <v>340</v>
      </c>
      <c r="D90" s="5">
        <f t="shared" si="7"/>
        <v>382190</v>
      </c>
      <c r="E90" s="2">
        <f>E92+E93+E94+E95+E96+E97+E99</f>
        <v>382190</v>
      </c>
      <c r="F90" s="2">
        <f>F92+F93+F94+F95+F96+F97+F99</f>
        <v>0</v>
      </c>
    </row>
    <row r="91" spans="1:6" ht="18.75" x14ac:dyDescent="0.25">
      <c r="A91" s="110" t="s">
        <v>6</v>
      </c>
      <c r="B91" s="114"/>
      <c r="C91" s="114"/>
      <c r="D91" s="5"/>
      <c r="E91" s="2"/>
      <c r="F91" s="2"/>
    </row>
    <row r="92" spans="1:6" ht="131.25" x14ac:dyDescent="0.25">
      <c r="A92" s="110" t="s">
        <v>37</v>
      </c>
      <c r="B92" s="114">
        <v>244</v>
      </c>
      <c r="C92" s="114">
        <v>341</v>
      </c>
      <c r="D92" s="5">
        <f t="shared" si="7"/>
        <v>15000</v>
      </c>
      <c r="E92" s="2">
        <v>15000</v>
      </c>
      <c r="F92" s="2"/>
    </row>
    <row r="93" spans="1:6" ht="56.25" x14ac:dyDescent="0.25">
      <c r="A93" s="110" t="s">
        <v>38</v>
      </c>
      <c r="B93" s="114">
        <v>244</v>
      </c>
      <c r="C93" s="114">
        <v>342</v>
      </c>
      <c r="D93" s="5">
        <f t="shared" si="7"/>
        <v>0</v>
      </c>
      <c r="E93" s="2"/>
      <c r="F93" s="2"/>
    </row>
    <row r="94" spans="1:6" ht="75" x14ac:dyDescent="0.25">
      <c r="A94" s="110" t="s">
        <v>39</v>
      </c>
      <c r="B94" s="114">
        <v>244</v>
      </c>
      <c r="C94" s="114">
        <v>343</v>
      </c>
      <c r="D94" s="5">
        <f t="shared" si="7"/>
        <v>0</v>
      </c>
      <c r="E94" s="2"/>
      <c r="F94" s="2"/>
    </row>
    <row r="95" spans="1:6" ht="75" x14ac:dyDescent="0.25">
      <c r="A95" s="110" t="s">
        <v>40</v>
      </c>
      <c r="B95" s="114">
        <v>244</v>
      </c>
      <c r="C95" s="114">
        <v>344</v>
      </c>
      <c r="D95" s="5">
        <f t="shared" si="7"/>
        <v>40000</v>
      </c>
      <c r="E95" s="2">
        <v>40000</v>
      </c>
      <c r="F95" s="2"/>
    </row>
    <row r="96" spans="1:6" ht="56.25" x14ac:dyDescent="0.25">
      <c r="A96" s="110" t="s">
        <v>41</v>
      </c>
      <c r="B96" s="114">
        <v>244</v>
      </c>
      <c r="C96" s="114">
        <v>345</v>
      </c>
      <c r="D96" s="5">
        <f t="shared" si="7"/>
        <v>20000</v>
      </c>
      <c r="E96" s="2">
        <v>20000</v>
      </c>
      <c r="F96" s="2"/>
    </row>
    <row r="97" spans="1:6" ht="75" x14ac:dyDescent="0.25">
      <c r="A97" s="110" t="s">
        <v>42</v>
      </c>
      <c r="B97" s="114">
        <v>244</v>
      </c>
      <c r="C97" s="114">
        <v>346</v>
      </c>
      <c r="D97" s="5">
        <f>E97+F97</f>
        <v>307190</v>
      </c>
      <c r="E97" s="2">
        <v>307190</v>
      </c>
      <c r="F97" s="2"/>
    </row>
    <row r="98" spans="1:6" ht="133.5" customHeight="1" x14ac:dyDescent="0.25">
      <c r="A98" s="151" t="s">
        <v>356</v>
      </c>
      <c r="B98" s="152">
        <v>244</v>
      </c>
      <c r="C98" s="152">
        <v>347</v>
      </c>
      <c r="D98" s="5"/>
      <c r="E98" s="2">
        <v>0</v>
      </c>
      <c r="F98" s="2"/>
    </row>
    <row r="99" spans="1:6" ht="112.5" x14ac:dyDescent="0.25">
      <c r="A99" s="110" t="s">
        <v>43</v>
      </c>
      <c r="B99" s="114">
        <v>244</v>
      </c>
      <c r="C99" s="114">
        <v>349</v>
      </c>
      <c r="D99" s="5">
        <f t="shared" si="7"/>
        <v>0</v>
      </c>
      <c r="E99" s="2"/>
      <c r="F99" s="2"/>
    </row>
    <row r="100" spans="1:6" ht="78" customHeight="1" x14ac:dyDescent="0.25">
      <c r="A100" s="110" t="s">
        <v>67</v>
      </c>
      <c r="B100" s="114" t="s">
        <v>5</v>
      </c>
      <c r="C100" s="114" t="s">
        <v>5</v>
      </c>
      <c r="D100" s="5">
        <f t="shared" si="7"/>
        <v>0</v>
      </c>
      <c r="E100" s="2">
        <f t="shared" ref="E100:F100" si="10">E102+E103+E104</f>
        <v>0</v>
      </c>
      <c r="F100" s="2">
        <f t="shared" si="10"/>
        <v>0</v>
      </c>
    </row>
    <row r="101" spans="1:6" ht="78" customHeight="1" x14ac:dyDescent="0.25">
      <c r="A101" s="110" t="s">
        <v>6</v>
      </c>
      <c r="B101" s="114"/>
      <c r="C101" s="114"/>
      <c r="D101" s="5"/>
      <c r="E101" s="2"/>
      <c r="F101" s="2"/>
    </row>
    <row r="102" spans="1:6" ht="78" customHeight="1" x14ac:dyDescent="0.25">
      <c r="A102" s="110" t="s">
        <v>193</v>
      </c>
      <c r="B102" s="114">
        <v>180</v>
      </c>
      <c r="C102" s="114" t="s">
        <v>5</v>
      </c>
      <c r="D102" s="5">
        <f t="shared" si="7"/>
        <v>0</v>
      </c>
      <c r="E102" s="2"/>
      <c r="F102" s="2"/>
    </row>
    <row r="103" spans="1:6" ht="78" customHeight="1" x14ac:dyDescent="0.25">
      <c r="A103" s="110" t="s">
        <v>194</v>
      </c>
      <c r="B103" s="114">
        <v>180</v>
      </c>
      <c r="C103" s="114" t="s">
        <v>5</v>
      </c>
      <c r="D103" s="5">
        <f t="shared" si="7"/>
        <v>0</v>
      </c>
      <c r="E103" s="2"/>
      <c r="F103" s="2"/>
    </row>
    <row r="104" spans="1:6" ht="78" customHeight="1" thickBot="1" x14ac:dyDescent="0.3">
      <c r="A104" s="32" t="s">
        <v>195</v>
      </c>
      <c r="B104" s="33">
        <v>180</v>
      </c>
      <c r="C104" s="33" t="s">
        <v>5</v>
      </c>
      <c r="D104" s="34">
        <f t="shared" si="7"/>
        <v>0</v>
      </c>
      <c r="E104" s="35"/>
      <c r="F104" s="35"/>
    </row>
    <row r="105" spans="1:6" ht="18.75" x14ac:dyDescent="0.25">
      <c r="A105" s="15"/>
      <c r="B105" s="19"/>
      <c r="C105" s="19"/>
      <c r="D105" s="36"/>
      <c r="E105" s="36"/>
      <c r="F105" s="36"/>
    </row>
    <row r="106" spans="1:6" x14ac:dyDescent="0.25">
      <c r="A106" s="11"/>
    </row>
    <row r="107" spans="1:6" ht="37.5" x14ac:dyDescent="0.3">
      <c r="A107" s="29" t="s">
        <v>52</v>
      </c>
      <c r="B107" s="162"/>
      <c r="C107" s="162"/>
      <c r="D107" s="10"/>
      <c r="E107" s="162" t="s">
        <v>294</v>
      </c>
      <c r="F107" s="162"/>
    </row>
    <row r="108" spans="1:6" ht="18.75" x14ac:dyDescent="0.3">
      <c r="A108" s="29"/>
      <c r="B108" s="161" t="s">
        <v>53</v>
      </c>
      <c r="C108" s="161"/>
      <c r="D108" s="10"/>
      <c r="E108" s="161" t="s">
        <v>54</v>
      </c>
      <c r="F108" s="161"/>
    </row>
    <row r="109" spans="1:6" ht="18.75" x14ac:dyDescent="0.3">
      <c r="A109" s="29"/>
      <c r="B109" s="10"/>
      <c r="C109" s="10"/>
      <c r="D109" s="10"/>
      <c r="E109" s="10"/>
      <c r="F109" s="10"/>
    </row>
    <row r="110" spans="1:6" ht="37.5" x14ac:dyDescent="0.3">
      <c r="A110" s="29" t="s">
        <v>55</v>
      </c>
      <c r="B110" s="162"/>
      <c r="C110" s="162"/>
      <c r="D110" s="10"/>
      <c r="E110" s="162" t="s">
        <v>295</v>
      </c>
      <c r="F110" s="162"/>
    </row>
    <row r="111" spans="1:6" ht="18.75" x14ac:dyDescent="0.3">
      <c r="A111" s="29"/>
      <c r="B111" s="161" t="s">
        <v>53</v>
      </c>
      <c r="C111" s="161"/>
      <c r="D111" s="10"/>
      <c r="E111" s="161" t="s">
        <v>54</v>
      </c>
      <c r="F111" s="161"/>
    </row>
    <row r="112" spans="1:6" ht="18.75" x14ac:dyDescent="0.3">
      <c r="A112" s="29"/>
      <c r="B112" s="111"/>
      <c r="C112" s="111"/>
      <c r="D112" s="10"/>
      <c r="E112" s="111"/>
      <c r="F112" s="111"/>
    </row>
    <row r="113" spans="1:10" ht="18.75" x14ac:dyDescent="0.3">
      <c r="A113" s="29" t="s">
        <v>56</v>
      </c>
      <c r="B113" s="162"/>
      <c r="C113" s="162"/>
      <c r="D113" s="10"/>
      <c r="E113" s="162" t="s">
        <v>296</v>
      </c>
      <c r="F113" s="162"/>
    </row>
    <row r="114" spans="1:10" ht="18.75" x14ac:dyDescent="0.3">
      <c r="A114" s="29"/>
      <c r="B114" s="161" t="s">
        <v>53</v>
      </c>
      <c r="C114" s="161"/>
      <c r="D114" s="10"/>
      <c r="E114" s="161" t="s">
        <v>54</v>
      </c>
      <c r="F114" s="161"/>
    </row>
    <row r="115" spans="1:10" ht="18.75" x14ac:dyDescent="0.3">
      <c r="A115" s="29" t="s">
        <v>57</v>
      </c>
      <c r="B115" s="10"/>
      <c r="C115" s="10"/>
      <c r="D115" s="10"/>
      <c r="E115" s="10"/>
      <c r="F115" s="10"/>
    </row>
    <row r="116" spans="1:10" ht="18.75" x14ac:dyDescent="0.3">
      <c r="A116" s="160" t="s">
        <v>44</v>
      </c>
      <c r="B116" s="160"/>
      <c r="C116" s="10"/>
      <c r="D116" s="10"/>
      <c r="E116" s="10"/>
      <c r="F116" s="10"/>
    </row>
    <row r="117" spans="1:10" ht="18.75" x14ac:dyDescent="0.25">
      <c r="A117" s="163" t="s">
        <v>191</v>
      </c>
      <c r="B117" s="163"/>
      <c r="C117" s="163"/>
      <c r="D117" s="163"/>
      <c r="E117" s="163"/>
      <c r="F117" s="163"/>
    </row>
    <row r="118" spans="1:10" ht="37.5" x14ac:dyDescent="0.25">
      <c r="A118" s="54" t="s">
        <v>234</v>
      </c>
      <c r="B118" s="58" t="s">
        <v>5</v>
      </c>
      <c r="C118" s="58" t="s">
        <v>5</v>
      </c>
      <c r="D118" s="5">
        <f t="shared" ref="D118:D119" si="11">E118+F118</f>
        <v>0</v>
      </c>
      <c r="E118" s="2"/>
      <c r="F118" s="4"/>
      <c r="H118" s="66"/>
      <c r="I118" s="66"/>
      <c r="J118" s="66"/>
    </row>
    <row r="119" spans="1:10" ht="18.75" x14ac:dyDescent="0.25">
      <c r="A119" s="54" t="s">
        <v>7</v>
      </c>
      <c r="B119" s="58" t="s">
        <v>5</v>
      </c>
      <c r="C119" s="58">
        <v>900</v>
      </c>
      <c r="D119" s="5">
        <f t="shared" si="11"/>
        <v>1457240</v>
      </c>
      <c r="E119" s="2">
        <f>E122+E150+E164+E192</f>
        <v>1457240</v>
      </c>
      <c r="F119" s="2">
        <f>F122+F150</f>
        <v>0</v>
      </c>
      <c r="H119" s="67"/>
      <c r="I119" s="67"/>
      <c r="J119" s="67"/>
    </row>
    <row r="120" spans="1:10" ht="18.75" x14ac:dyDescent="0.25">
      <c r="A120" s="54" t="s">
        <v>6</v>
      </c>
      <c r="B120" s="58"/>
      <c r="C120" s="58"/>
      <c r="D120" s="5"/>
      <c r="E120" s="2"/>
      <c r="F120" s="4"/>
    </row>
    <row r="121" spans="1:10" ht="18.75" x14ac:dyDescent="0.25">
      <c r="A121" s="164" t="s">
        <v>199</v>
      </c>
      <c r="B121" s="165"/>
      <c r="C121" s="165"/>
      <c r="D121" s="165"/>
      <c r="E121" s="165"/>
      <c r="F121" s="166"/>
    </row>
    <row r="122" spans="1:10" ht="18.75" x14ac:dyDescent="0.25">
      <c r="A122" s="54" t="s">
        <v>8</v>
      </c>
      <c r="B122" s="58" t="s">
        <v>5</v>
      </c>
      <c r="C122" s="58">
        <v>200</v>
      </c>
      <c r="D122" s="5">
        <f t="shared" ref="D122:D154" si="12">E122+F122</f>
        <v>0</v>
      </c>
      <c r="E122" s="2">
        <f>E124+E127+E146</f>
        <v>0</v>
      </c>
      <c r="F122" s="2">
        <f>F124+F127+F146</f>
        <v>0</v>
      </c>
    </row>
    <row r="123" spans="1:10" ht="18.75" x14ac:dyDescent="0.25">
      <c r="A123" s="54" t="s">
        <v>9</v>
      </c>
      <c r="B123" s="58"/>
      <c r="C123" s="58"/>
      <c r="D123" s="5"/>
      <c r="E123" s="2"/>
      <c r="F123" s="2"/>
    </row>
    <row r="124" spans="1:10" ht="75" x14ac:dyDescent="0.25">
      <c r="A124" s="54" t="s">
        <v>10</v>
      </c>
      <c r="B124" s="58" t="s">
        <v>5</v>
      </c>
      <c r="C124" s="58">
        <v>210</v>
      </c>
      <c r="D124" s="5">
        <f t="shared" si="12"/>
        <v>0</v>
      </c>
      <c r="E124" s="2">
        <f>E126</f>
        <v>0</v>
      </c>
      <c r="F124" s="2">
        <f>F126</f>
        <v>0</v>
      </c>
    </row>
    <row r="125" spans="1:10" ht="18.75" x14ac:dyDescent="0.25">
      <c r="A125" s="54" t="s">
        <v>9</v>
      </c>
      <c r="B125" s="58"/>
      <c r="C125" s="58"/>
      <c r="D125" s="5"/>
      <c r="E125" s="2"/>
      <c r="F125" s="2"/>
    </row>
    <row r="126" spans="1:10" ht="93.75" x14ac:dyDescent="0.25">
      <c r="A126" s="54" t="s">
        <v>200</v>
      </c>
      <c r="B126" s="58">
        <v>244</v>
      </c>
      <c r="C126" s="58">
        <v>214</v>
      </c>
      <c r="D126" s="5">
        <f>E126+F126</f>
        <v>0</v>
      </c>
      <c r="E126" s="2"/>
      <c r="F126" s="2"/>
    </row>
    <row r="127" spans="1:10" ht="37.5" x14ac:dyDescent="0.25">
      <c r="A127" s="54" t="s">
        <v>14</v>
      </c>
      <c r="B127" s="58" t="s">
        <v>5</v>
      </c>
      <c r="C127" s="58">
        <v>220</v>
      </c>
      <c r="D127" s="5">
        <f t="shared" si="12"/>
        <v>0</v>
      </c>
      <c r="E127" s="2">
        <f>E129+E130+E131+E138+E139+E142+E145</f>
        <v>0</v>
      </c>
      <c r="F127" s="2">
        <f>F129+F130+F131+F138+F139+F142+F145</f>
        <v>0</v>
      </c>
    </row>
    <row r="128" spans="1:10" ht="18.75" x14ac:dyDescent="0.25">
      <c r="A128" s="54" t="s">
        <v>9</v>
      </c>
      <c r="B128" s="58"/>
      <c r="C128" s="58"/>
      <c r="D128" s="5"/>
      <c r="E128" s="2"/>
      <c r="F128" s="2"/>
    </row>
    <row r="129" spans="1:6" ht="18.75" x14ac:dyDescent="0.25">
      <c r="A129" s="54" t="s">
        <v>15</v>
      </c>
      <c r="B129" s="58">
        <v>244</v>
      </c>
      <c r="C129" s="58">
        <v>221</v>
      </c>
      <c r="D129" s="5">
        <f t="shared" si="12"/>
        <v>0</v>
      </c>
      <c r="E129" s="2"/>
      <c r="F129" s="2"/>
    </row>
    <row r="130" spans="1:6" ht="37.5" x14ac:dyDescent="0.25">
      <c r="A130" s="54" t="s">
        <v>16</v>
      </c>
      <c r="B130" s="58">
        <v>244</v>
      </c>
      <c r="C130" s="58">
        <v>222</v>
      </c>
      <c r="D130" s="5">
        <f t="shared" si="12"/>
        <v>0</v>
      </c>
      <c r="E130" s="2"/>
      <c r="F130" s="2"/>
    </row>
    <row r="131" spans="1:6" ht="37.5" x14ac:dyDescent="0.25">
      <c r="A131" s="54" t="s">
        <v>17</v>
      </c>
      <c r="B131" s="58" t="s">
        <v>5</v>
      </c>
      <c r="C131" s="58">
        <v>223</v>
      </c>
      <c r="D131" s="5">
        <f t="shared" si="12"/>
        <v>0</v>
      </c>
      <c r="E131" s="2">
        <f t="shared" ref="E131:F131" si="13">E133+E134+E135+E136+E137</f>
        <v>0</v>
      </c>
      <c r="F131" s="2">
        <f t="shared" si="13"/>
        <v>0</v>
      </c>
    </row>
    <row r="132" spans="1:6" ht="18.75" x14ac:dyDescent="0.25">
      <c r="A132" s="54" t="s">
        <v>6</v>
      </c>
      <c r="B132" s="58"/>
      <c r="C132" s="58"/>
      <c r="D132" s="5"/>
      <c r="E132" s="2"/>
      <c r="F132" s="2"/>
    </row>
    <row r="133" spans="1:6" ht="56.25" x14ac:dyDescent="0.25">
      <c r="A133" s="54" t="s">
        <v>18</v>
      </c>
      <c r="B133" s="58">
        <v>247</v>
      </c>
      <c r="C133" s="58">
        <v>223</v>
      </c>
      <c r="D133" s="5">
        <f t="shared" si="12"/>
        <v>0</v>
      </c>
      <c r="E133" s="2"/>
      <c r="F133" s="2"/>
    </row>
    <row r="134" spans="1:6" ht="37.5" x14ac:dyDescent="0.25">
      <c r="A134" s="54" t="s">
        <v>19</v>
      </c>
      <c r="B134" s="58">
        <v>247</v>
      </c>
      <c r="C134" s="58">
        <v>223</v>
      </c>
      <c r="D134" s="5">
        <f t="shared" si="12"/>
        <v>0</v>
      </c>
      <c r="E134" s="2"/>
      <c r="F134" s="2"/>
    </row>
    <row r="135" spans="1:6" ht="75" x14ac:dyDescent="0.25">
      <c r="A135" s="54" t="s">
        <v>20</v>
      </c>
      <c r="B135" s="58">
        <v>247</v>
      </c>
      <c r="C135" s="58">
        <v>223</v>
      </c>
      <c r="D135" s="5">
        <f t="shared" si="12"/>
        <v>0</v>
      </c>
      <c r="E135" s="2"/>
      <c r="F135" s="2"/>
    </row>
    <row r="136" spans="1:6" ht="75" x14ac:dyDescent="0.25">
      <c r="A136" s="54" t="s">
        <v>21</v>
      </c>
      <c r="B136" s="58">
        <v>244</v>
      </c>
      <c r="C136" s="58">
        <v>223</v>
      </c>
      <c r="D136" s="5">
        <f t="shared" si="12"/>
        <v>0</v>
      </c>
      <c r="E136" s="2"/>
      <c r="F136" s="2"/>
    </row>
    <row r="137" spans="1:6" ht="56.25" x14ac:dyDescent="0.25">
      <c r="A137" s="54" t="s">
        <v>22</v>
      </c>
      <c r="B137" s="58">
        <v>244</v>
      </c>
      <c r="C137" s="58">
        <v>223</v>
      </c>
      <c r="D137" s="5">
        <f t="shared" si="12"/>
        <v>0</v>
      </c>
      <c r="E137" s="2"/>
      <c r="F137" s="2"/>
    </row>
    <row r="138" spans="1:6" ht="168.75" x14ac:dyDescent="0.25">
      <c r="A138" s="54" t="s">
        <v>23</v>
      </c>
      <c r="B138" s="58">
        <v>244</v>
      </c>
      <c r="C138" s="58">
        <v>224</v>
      </c>
      <c r="D138" s="5">
        <f t="shared" si="12"/>
        <v>0</v>
      </c>
      <c r="E138" s="2"/>
      <c r="F138" s="2"/>
    </row>
    <row r="139" spans="1:6" ht="56.25" x14ac:dyDescent="0.25">
      <c r="A139" s="54" t="s">
        <v>24</v>
      </c>
      <c r="B139" s="58" t="s">
        <v>5</v>
      </c>
      <c r="C139" s="58">
        <v>225</v>
      </c>
      <c r="D139" s="2">
        <f t="shared" ref="D139:F139" si="14">D140+D141</f>
        <v>0</v>
      </c>
      <c r="E139" s="2">
        <f>E140+E141</f>
        <v>0</v>
      </c>
      <c r="F139" s="2">
        <f t="shared" si="14"/>
        <v>0</v>
      </c>
    </row>
    <row r="140" spans="1:6" ht="18.75" x14ac:dyDescent="0.25">
      <c r="A140" s="159" t="s">
        <v>6</v>
      </c>
      <c r="B140" s="58">
        <v>243</v>
      </c>
      <c r="C140" s="58">
        <v>225</v>
      </c>
      <c r="D140" s="5">
        <f t="shared" si="12"/>
        <v>0</v>
      </c>
      <c r="E140" s="2"/>
      <c r="F140" s="2"/>
    </row>
    <row r="141" spans="1:6" ht="18.75" x14ac:dyDescent="0.25">
      <c r="A141" s="159"/>
      <c r="B141" s="58">
        <v>244</v>
      </c>
      <c r="C141" s="58">
        <v>225</v>
      </c>
      <c r="D141" s="5">
        <f t="shared" si="12"/>
        <v>0</v>
      </c>
      <c r="E141" s="2"/>
      <c r="F141" s="2"/>
    </row>
    <row r="142" spans="1:6" ht="37.5" x14ac:dyDescent="0.25">
      <c r="A142" s="54" t="s">
        <v>58</v>
      </c>
      <c r="B142" s="58" t="s">
        <v>5</v>
      </c>
      <c r="C142" s="58">
        <v>226</v>
      </c>
      <c r="D142" s="5">
        <f t="shared" si="12"/>
        <v>0</v>
      </c>
      <c r="E142" s="2">
        <f>E143+E144</f>
        <v>0</v>
      </c>
      <c r="F142" s="2">
        <f>F143+F144</f>
        <v>0</v>
      </c>
    </row>
    <row r="143" spans="1:6" ht="18.75" x14ac:dyDescent="0.25">
      <c r="A143" s="159" t="s">
        <v>6</v>
      </c>
      <c r="B143" s="58">
        <v>243</v>
      </c>
      <c r="C143" s="58">
        <v>226</v>
      </c>
      <c r="D143" s="5">
        <f t="shared" si="12"/>
        <v>0</v>
      </c>
      <c r="E143" s="2"/>
      <c r="F143" s="2"/>
    </row>
    <row r="144" spans="1:6" ht="18.75" x14ac:dyDescent="0.25">
      <c r="A144" s="159"/>
      <c r="B144" s="58">
        <v>244</v>
      </c>
      <c r="C144" s="58">
        <v>226</v>
      </c>
      <c r="D144" s="5">
        <f t="shared" si="12"/>
        <v>0</v>
      </c>
      <c r="E144" s="2"/>
      <c r="F144" s="2"/>
    </row>
    <row r="145" spans="1:6" ht="18.75" x14ac:dyDescent="0.25">
      <c r="A145" s="54" t="s">
        <v>25</v>
      </c>
      <c r="B145" s="58">
        <v>244</v>
      </c>
      <c r="C145" s="58">
        <v>227</v>
      </c>
      <c r="D145" s="5">
        <f t="shared" si="12"/>
        <v>0</v>
      </c>
      <c r="E145" s="2"/>
      <c r="F145" s="2"/>
    </row>
    <row r="146" spans="1:6" ht="18.75" x14ac:dyDescent="0.25">
      <c r="A146" s="54" t="s">
        <v>30</v>
      </c>
      <c r="B146" s="58" t="s">
        <v>5</v>
      </c>
      <c r="C146" s="58">
        <v>290</v>
      </c>
      <c r="D146" s="5">
        <f t="shared" si="12"/>
        <v>0</v>
      </c>
      <c r="E146" s="2">
        <f>E148+E149</f>
        <v>0</v>
      </c>
      <c r="F146" s="2">
        <f>F148+F149</f>
        <v>0</v>
      </c>
    </row>
    <row r="147" spans="1:6" ht="18.75" x14ac:dyDescent="0.25">
      <c r="A147" s="54" t="s">
        <v>9</v>
      </c>
      <c r="B147" s="58"/>
      <c r="C147" s="58"/>
      <c r="D147" s="5">
        <f t="shared" si="12"/>
        <v>0</v>
      </c>
      <c r="E147" s="2"/>
      <c r="F147" s="2"/>
    </row>
    <row r="148" spans="1:6" ht="56.25" x14ac:dyDescent="0.25">
      <c r="A148" s="54" t="s">
        <v>34</v>
      </c>
      <c r="B148" s="58">
        <v>244</v>
      </c>
      <c r="C148" s="58">
        <v>296</v>
      </c>
      <c r="D148" s="5">
        <f t="shared" si="12"/>
        <v>0</v>
      </c>
      <c r="E148" s="2"/>
      <c r="F148" s="2"/>
    </row>
    <row r="149" spans="1:6" ht="56.25" x14ac:dyDescent="0.25">
      <c r="A149" s="54" t="s">
        <v>35</v>
      </c>
      <c r="B149" s="58">
        <v>244</v>
      </c>
      <c r="C149" s="58">
        <v>297</v>
      </c>
      <c r="D149" s="5">
        <f t="shared" si="12"/>
        <v>0</v>
      </c>
      <c r="E149" s="2"/>
      <c r="F149" s="2"/>
    </row>
    <row r="150" spans="1:6" ht="56.25" x14ac:dyDescent="0.25">
      <c r="A150" s="54" t="s">
        <v>59</v>
      </c>
      <c r="B150" s="58" t="s">
        <v>5</v>
      </c>
      <c r="C150" s="58">
        <v>300</v>
      </c>
      <c r="D150" s="5">
        <f t="shared" si="12"/>
        <v>0</v>
      </c>
      <c r="E150" s="2">
        <f>E152+E154+E153</f>
        <v>0</v>
      </c>
      <c r="F150" s="2">
        <f>F152+F154+F153</f>
        <v>0</v>
      </c>
    </row>
    <row r="151" spans="1:6" ht="18.75" x14ac:dyDescent="0.25">
      <c r="A151" s="54" t="s">
        <v>9</v>
      </c>
      <c r="B151" s="58"/>
      <c r="C151" s="58"/>
      <c r="D151" s="5"/>
      <c r="E151" s="2"/>
      <c r="F151" s="2"/>
    </row>
    <row r="152" spans="1:6" ht="56.25" x14ac:dyDescent="0.25">
      <c r="A152" s="54" t="s">
        <v>36</v>
      </c>
      <c r="B152" s="58">
        <v>244</v>
      </c>
      <c r="C152" s="58">
        <v>310</v>
      </c>
      <c r="D152" s="5">
        <f t="shared" si="12"/>
        <v>0</v>
      </c>
      <c r="E152" s="2"/>
      <c r="F152" s="2"/>
    </row>
    <row r="153" spans="1:6" ht="75" x14ac:dyDescent="0.25">
      <c r="A153" s="54" t="s">
        <v>68</v>
      </c>
      <c r="B153" s="58">
        <v>244</v>
      </c>
      <c r="C153" s="58">
        <v>320</v>
      </c>
      <c r="D153" s="5">
        <f t="shared" si="12"/>
        <v>0</v>
      </c>
      <c r="E153" s="2"/>
      <c r="F153" s="2"/>
    </row>
    <row r="154" spans="1:6" ht="75" x14ac:dyDescent="0.25">
      <c r="A154" s="54" t="s">
        <v>60</v>
      </c>
      <c r="B154" s="58" t="s">
        <v>5</v>
      </c>
      <c r="C154" s="58">
        <v>340</v>
      </c>
      <c r="D154" s="5">
        <f t="shared" si="12"/>
        <v>0</v>
      </c>
      <c r="E154" s="2">
        <f>E156+E157+E158+E159+E160+E161+E162</f>
        <v>0</v>
      </c>
      <c r="F154" s="2">
        <f>F156+F157+F158+F159+F160+F161+F162</f>
        <v>0</v>
      </c>
    </row>
    <row r="155" spans="1:6" ht="18.75" x14ac:dyDescent="0.25">
      <c r="A155" s="54" t="s">
        <v>6</v>
      </c>
      <c r="B155" s="58"/>
      <c r="C155" s="58"/>
      <c r="D155" s="5"/>
      <c r="E155" s="2"/>
      <c r="F155" s="2"/>
    </row>
    <row r="156" spans="1:6" ht="131.25" x14ac:dyDescent="0.25">
      <c r="A156" s="54" t="s">
        <v>37</v>
      </c>
      <c r="B156" s="58">
        <v>244</v>
      </c>
      <c r="C156" s="58">
        <v>341</v>
      </c>
      <c r="D156" s="5">
        <f t="shared" ref="D156:D162" si="15">E156+F156</f>
        <v>0</v>
      </c>
      <c r="E156" s="2"/>
      <c r="F156" s="2"/>
    </row>
    <row r="157" spans="1:6" ht="56.25" x14ac:dyDescent="0.25">
      <c r="A157" s="54" t="s">
        <v>38</v>
      </c>
      <c r="B157" s="58">
        <v>244</v>
      </c>
      <c r="C157" s="58">
        <v>342</v>
      </c>
      <c r="D157" s="5">
        <f t="shared" si="15"/>
        <v>0</v>
      </c>
      <c r="E157" s="2"/>
      <c r="F157" s="2"/>
    </row>
    <row r="158" spans="1:6" ht="75" x14ac:dyDescent="0.25">
      <c r="A158" s="54" t="s">
        <v>39</v>
      </c>
      <c r="B158" s="58">
        <v>244</v>
      </c>
      <c r="C158" s="58">
        <v>343</v>
      </c>
      <c r="D158" s="5">
        <f t="shared" si="15"/>
        <v>0</v>
      </c>
      <c r="E158" s="2"/>
      <c r="F158" s="2"/>
    </row>
    <row r="159" spans="1:6" ht="75" x14ac:dyDescent="0.25">
      <c r="A159" s="54" t="s">
        <v>40</v>
      </c>
      <c r="B159" s="58">
        <v>244</v>
      </c>
      <c r="C159" s="58">
        <v>344</v>
      </c>
      <c r="D159" s="5">
        <f t="shared" si="15"/>
        <v>0</v>
      </c>
      <c r="E159" s="2"/>
      <c r="F159" s="2"/>
    </row>
    <row r="160" spans="1:6" ht="56.25" x14ac:dyDescent="0.25">
      <c r="A160" s="54" t="s">
        <v>41</v>
      </c>
      <c r="B160" s="58">
        <v>244</v>
      </c>
      <c r="C160" s="58">
        <v>345</v>
      </c>
      <c r="D160" s="5">
        <f t="shared" si="15"/>
        <v>0</v>
      </c>
      <c r="E160" s="2"/>
      <c r="F160" s="2"/>
    </row>
    <row r="161" spans="1:6" ht="75" x14ac:dyDescent="0.25">
      <c r="A161" s="54" t="s">
        <v>42</v>
      </c>
      <c r="B161" s="58">
        <v>244</v>
      </c>
      <c r="C161" s="58">
        <v>346</v>
      </c>
      <c r="D161" s="5">
        <f t="shared" si="15"/>
        <v>0</v>
      </c>
      <c r="E161" s="2"/>
      <c r="F161" s="2"/>
    </row>
    <row r="162" spans="1:6" ht="112.5" x14ac:dyDescent="0.25">
      <c r="A162" s="54" t="s">
        <v>43</v>
      </c>
      <c r="B162" s="58">
        <v>244</v>
      </c>
      <c r="C162" s="58">
        <v>349</v>
      </c>
      <c r="D162" s="5">
        <f t="shared" si="15"/>
        <v>0</v>
      </c>
      <c r="E162" s="2"/>
      <c r="F162" s="2"/>
    </row>
    <row r="163" spans="1:6" ht="18.75" x14ac:dyDescent="0.25">
      <c r="A163" s="164" t="s">
        <v>201</v>
      </c>
      <c r="B163" s="165"/>
      <c r="C163" s="165"/>
      <c r="D163" s="165"/>
      <c r="E163" s="165"/>
      <c r="F163" s="166"/>
    </row>
    <row r="164" spans="1:6" ht="18.75" x14ac:dyDescent="0.25">
      <c r="A164" s="54" t="s">
        <v>8</v>
      </c>
      <c r="B164" s="58" t="s">
        <v>5</v>
      </c>
      <c r="C164" s="58">
        <v>200</v>
      </c>
      <c r="D164" s="5">
        <f t="shared" ref="D164" si="16">E164+F164</f>
        <v>1075050</v>
      </c>
      <c r="E164" s="2">
        <f>E166+E169+E188</f>
        <v>1075050</v>
      </c>
      <c r="F164" s="2">
        <f>F166+F169+F188</f>
        <v>0</v>
      </c>
    </row>
    <row r="165" spans="1:6" ht="18.75" x14ac:dyDescent="0.25">
      <c r="A165" s="54" t="s">
        <v>9</v>
      </c>
      <c r="B165" s="58"/>
      <c r="C165" s="58"/>
      <c r="D165" s="5"/>
      <c r="E165" s="2"/>
      <c r="F165" s="2"/>
    </row>
    <row r="166" spans="1:6" ht="75" x14ac:dyDescent="0.25">
      <c r="A166" s="54" t="s">
        <v>10</v>
      </c>
      <c r="B166" s="58" t="s">
        <v>5</v>
      </c>
      <c r="C166" s="58">
        <v>210</v>
      </c>
      <c r="D166" s="5">
        <f t="shared" ref="D166" si="17">E166+F166</f>
        <v>0</v>
      </c>
      <c r="E166" s="2">
        <f>E168</f>
        <v>0</v>
      </c>
      <c r="F166" s="2">
        <f>F168</f>
        <v>0</v>
      </c>
    </row>
    <row r="167" spans="1:6" ht="18.75" x14ac:dyDescent="0.25">
      <c r="A167" s="54" t="s">
        <v>9</v>
      </c>
      <c r="B167" s="58"/>
      <c r="C167" s="58"/>
      <c r="D167" s="5"/>
      <c r="E167" s="2"/>
      <c r="F167" s="2"/>
    </row>
    <row r="168" spans="1:6" ht="93.75" x14ac:dyDescent="0.25">
      <c r="A168" s="54" t="s">
        <v>200</v>
      </c>
      <c r="B168" s="58">
        <v>244</v>
      </c>
      <c r="C168" s="58">
        <v>214</v>
      </c>
      <c r="D168" s="5">
        <f>E168+F168</f>
        <v>0</v>
      </c>
      <c r="E168" s="65">
        <f>E36-E126</f>
        <v>0</v>
      </c>
      <c r="F168" s="2"/>
    </row>
    <row r="169" spans="1:6" ht="37.5" x14ac:dyDescent="0.25">
      <c r="A169" s="54" t="s">
        <v>14</v>
      </c>
      <c r="B169" s="58" t="s">
        <v>5</v>
      </c>
      <c r="C169" s="58">
        <v>220</v>
      </c>
      <c r="D169" s="5">
        <f t="shared" ref="D169" si="18">E169+F169</f>
        <v>1075050</v>
      </c>
      <c r="E169" s="2">
        <f>E171+E172+E173+E180+E181+E184+E187</f>
        <v>1075050</v>
      </c>
      <c r="F169" s="2">
        <f>F171+F172+F173+F180+F181+F184+F187</f>
        <v>0</v>
      </c>
    </row>
    <row r="170" spans="1:6" ht="18.75" x14ac:dyDescent="0.25">
      <c r="A170" s="54" t="s">
        <v>9</v>
      </c>
      <c r="B170" s="58"/>
      <c r="C170" s="58"/>
      <c r="D170" s="5"/>
      <c r="E170" s="2"/>
      <c r="F170" s="2"/>
    </row>
    <row r="171" spans="1:6" ht="18.75" x14ac:dyDescent="0.25">
      <c r="A171" s="54" t="s">
        <v>15</v>
      </c>
      <c r="B171" s="58">
        <v>244</v>
      </c>
      <c r="C171" s="58">
        <v>221</v>
      </c>
      <c r="D171" s="5">
        <f t="shared" ref="D171:D173" si="19">E171+F171</f>
        <v>5650</v>
      </c>
      <c r="E171" s="2">
        <f>E39-E129</f>
        <v>5650</v>
      </c>
      <c r="F171" s="2"/>
    </row>
    <row r="172" spans="1:6" ht="37.5" x14ac:dyDescent="0.25">
      <c r="A172" s="54" t="s">
        <v>16</v>
      </c>
      <c r="B172" s="58">
        <v>244</v>
      </c>
      <c r="C172" s="58">
        <v>222</v>
      </c>
      <c r="D172" s="5">
        <f t="shared" si="19"/>
        <v>0</v>
      </c>
      <c r="E172" s="65">
        <f>E42-E130</f>
        <v>0</v>
      </c>
      <c r="F172" s="2"/>
    </row>
    <row r="173" spans="1:6" ht="37.5" x14ac:dyDescent="0.25">
      <c r="A173" s="54" t="s">
        <v>17</v>
      </c>
      <c r="B173" s="58" t="s">
        <v>5</v>
      </c>
      <c r="C173" s="58">
        <v>223</v>
      </c>
      <c r="D173" s="5">
        <f t="shared" si="19"/>
        <v>133600</v>
      </c>
      <c r="E173" s="2">
        <f t="shared" ref="E173:F173" si="20">E175+E176+E177+E178+E179</f>
        <v>133600</v>
      </c>
      <c r="F173" s="2">
        <f t="shared" si="20"/>
        <v>0</v>
      </c>
    </row>
    <row r="174" spans="1:6" ht="18.75" x14ac:dyDescent="0.25">
      <c r="A174" s="54" t="s">
        <v>6</v>
      </c>
      <c r="B174" s="58"/>
      <c r="C174" s="58"/>
      <c r="D174" s="5"/>
      <c r="E174" s="2"/>
      <c r="F174" s="2"/>
    </row>
    <row r="175" spans="1:6" ht="56.25" x14ac:dyDescent="0.25">
      <c r="A175" s="54" t="s">
        <v>18</v>
      </c>
      <c r="B175" s="58">
        <v>244</v>
      </c>
      <c r="C175" s="58">
        <v>223</v>
      </c>
      <c r="D175" s="5">
        <f t="shared" ref="D175:D180" si="21">E175+F175</f>
        <v>0</v>
      </c>
      <c r="E175" s="2">
        <f t="shared" ref="E175:E180" si="22">E45-E133</f>
        <v>0</v>
      </c>
      <c r="F175" s="2"/>
    </row>
    <row r="176" spans="1:6" ht="37.5" x14ac:dyDescent="0.25">
      <c r="A176" s="54" t="s">
        <v>19</v>
      </c>
      <c r="B176" s="58">
        <v>244</v>
      </c>
      <c r="C176" s="58">
        <v>223</v>
      </c>
      <c r="D176" s="5">
        <f t="shared" si="21"/>
        <v>0</v>
      </c>
      <c r="E176" s="2">
        <f t="shared" si="22"/>
        <v>0</v>
      </c>
      <c r="F176" s="2"/>
    </row>
    <row r="177" spans="1:6" ht="75" x14ac:dyDescent="0.25">
      <c r="A177" s="54" t="s">
        <v>20</v>
      </c>
      <c r="B177" s="58">
        <v>244</v>
      </c>
      <c r="C177" s="58">
        <v>223</v>
      </c>
      <c r="D177" s="5">
        <f t="shared" si="21"/>
        <v>131000</v>
      </c>
      <c r="E177" s="2">
        <f t="shared" si="22"/>
        <v>131000</v>
      </c>
      <c r="F177" s="2"/>
    </row>
    <row r="178" spans="1:6" ht="75" x14ac:dyDescent="0.25">
      <c r="A178" s="54" t="s">
        <v>21</v>
      </c>
      <c r="B178" s="58">
        <v>244</v>
      </c>
      <c r="C178" s="58">
        <v>223</v>
      </c>
      <c r="D178" s="5">
        <f t="shared" si="21"/>
        <v>2600</v>
      </c>
      <c r="E178" s="2">
        <f t="shared" si="22"/>
        <v>2600</v>
      </c>
      <c r="F178" s="2"/>
    </row>
    <row r="179" spans="1:6" ht="56.25" x14ac:dyDescent="0.25">
      <c r="A179" s="54" t="s">
        <v>22</v>
      </c>
      <c r="B179" s="58">
        <v>244</v>
      </c>
      <c r="C179" s="58">
        <v>223</v>
      </c>
      <c r="D179" s="5">
        <f t="shared" si="21"/>
        <v>0</v>
      </c>
      <c r="E179" s="2">
        <f t="shared" si="22"/>
        <v>0</v>
      </c>
      <c r="F179" s="2"/>
    </row>
    <row r="180" spans="1:6" ht="168.75" x14ac:dyDescent="0.25">
      <c r="A180" s="54" t="s">
        <v>23</v>
      </c>
      <c r="B180" s="58">
        <v>244</v>
      </c>
      <c r="C180" s="58">
        <v>224</v>
      </c>
      <c r="D180" s="5">
        <f t="shared" si="21"/>
        <v>691800</v>
      </c>
      <c r="E180" s="2">
        <f t="shared" si="22"/>
        <v>691800</v>
      </c>
      <c r="F180" s="2"/>
    </row>
    <row r="181" spans="1:6" ht="56.25" x14ac:dyDescent="0.25">
      <c r="A181" s="54" t="s">
        <v>24</v>
      </c>
      <c r="B181" s="58" t="s">
        <v>5</v>
      </c>
      <c r="C181" s="58">
        <v>225</v>
      </c>
      <c r="D181" s="2">
        <f t="shared" ref="D181" si="23">D182+D183</f>
        <v>189000</v>
      </c>
      <c r="E181" s="2">
        <f>E182+E183</f>
        <v>189000</v>
      </c>
      <c r="F181" s="2">
        <f t="shared" ref="F181" si="24">F182+F183</f>
        <v>0</v>
      </c>
    </row>
    <row r="182" spans="1:6" ht="18.75" x14ac:dyDescent="0.25">
      <c r="A182" s="159" t="s">
        <v>6</v>
      </c>
      <c r="B182" s="58">
        <v>243</v>
      </c>
      <c r="C182" s="58">
        <v>225</v>
      </c>
      <c r="D182" s="5">
        <f t="shared" ref="D182:D192" si="25">E182+F182</f>
        <v>0</v>
      </c>
      <c r="E182" s="2">
        <f>E52-E140</f>
        <v>0</v>
      </c>
      <c r="F182" s="2"/>
    </row>
    <row r="183" spans="1:6" ht="18.75" x14ac:dyDescent="0.25">
      <c r="A183" s="159"/>
      <c r="B183" s="58">
        <v>244</v>
      </c>
      <c r="C183" s="58">
        <v>225</v>
      </c>
      <c r="D183" s="5">
        <f t="shared" si="25"/>
        <v>189000</v>
      </c>
      <c r="E183" s="2">
        <f>E53-E141</f>
        <v>189000</v>
      </c>
      <c r="F183" s="2"/>
    </row>
    <row r="184" spans="1:6" ht="37.5" x14ac:dyDescent="0.25">
      <c r="A184" s="54" t="s">
        <v>58</v>
      </c>
      <c r="B184" s="58" t="s">
        <v>5</v>
      </c>
      <c r="C184" s="58">
        <v>226</v>
      </c>
      <c r="D184" s="5">
        <f t="shared" si="25"/>
        <v>55000</v>
      </c>
      <c r="E184" s="2">
        <f>E185+E186</f>
        <v>55000</v>
      </c>
      <c r="F184" s="2">
        <f>F185+F186</f>
        <v>0</v>
      </c>
    </row>
    <row r="185" spans="1:6" ht="18.75" x14ac:dyDescent="0.25">
      <c r="A185" s="159" t="s">
        <v>6</v>
      </c>
      <c r="B185" s="58">
        <v>243</v>
      </c>
      <c r="C185" s="58">
        <v>226</v>
      </c>
      <c r="D185" s="5">
        <f t="shared" si="25"/>
        <v>0</v>
      </c>
      <c r="E185" s="2">
        <f>E58-E143</f>
        <v>0</v>
      </c>
      <c r="F185" s="2"/>
    </row>
    <row r="186" spans="1:6" ht="18.75" x14ac:dyDescent="0.25">
      <c r="A186" s="159"/>
      <c r="B186" s="58">
        <v>244</v>
      </c>
      <c r="C186" s="58">
        <v>226</v>
      </c>
      <c r="D186" s="5">
        <f t="shared" si="25"/>
        <v>55000</v>
      </c>
      <c r="E186" s="2">
        <f>E59-E144</f>
        <v>55000</v>
      </c>
      <c r="F186" s="2"/>
    </row>
    <row r="187" spans="1:6" ht="18.75" x14ac:dyDescent="0.25">
      <c r="A187" s="54" t="s">
        <v>25</v>
      </c>
      <c r="B187" s="58">
        <v>244</v>
      </c>
      <c r="C187" s="58">
        <v>227</v>
      </c>
      <c r="D187" s="5">
        <f t="shared" si="25"/>
        <v>0</v>
      </c>
      <c r="E187" s="2">
        <f>E60-E145</f>
        <v>0</v>
      </c>
      <c r="F187" s="2"/>
    </row>
    <row r="188" spans="1:6" ht="18.75" x14ac:dyDescent="0.25">
      <c r="A188" s="54" t="s">
        <v>30</v>
      </c>
      <c r="B188" s="58" t="s">
        <v>5</v>
      </c>
      <c r="C188" s="58">
        <v>290</v>
      </c>
      <c r="D188" s="5">
        <f t="shared" si="25"/>
        <v>0</v>
      </c>
      <c r="E188" s="2">
        <f>E190+E191</f>
        <v>0</v>
      </c>
      <c r="F188" s="2">
        <f>F190+F191</f>
        <v>0</v>
      </c>
    </row>
    <row r="189" spans="1:6" ht="18.75" x14ac:dyDescent="0.25">
      <c r="A189" s="54" t="s">
        <v>9</v>
      </c>
      <c r="B189" s="58"/>
      <c r="C189" s="58"/>
      <c r="D189" s="5">
        <f t="shared" si="25"/>
        <v>0</v>
      </c>
      <c r="E189" s="2"/>
      <c r="F189" s="2"/>
    </row>
    <row r="190" spans="1:6" ht="56.25" x14ac:dyDescent="0.25">
      <c r="A190" s="54" t="s">
        <v>34</v>
      </c>
      <c r="B190" s="58">
        <v>244</v>
      </c>
      <c r="C190" s="58">
        <v>296</v>
      </c>
      <c r="D190" s="5">
        <f t="shared" si="25"/>
        <v>0</v>
      </c>
      <c r="E190" s="2">
        <f>E78-E148</f>
        <v>0</v>
      </c>
      <c r="F190" s="2"/>
    </row>
    <row r="191" spans="1:6" ht="56.25" x14ac:dyDescent="0.25">
      <c r="A191" s="54" t="s">
        <v>35</v>
      </c>
      <c r="B191" s="58">
        <v>244</v>
      </c>
      <c r="C191" s="58">
        <v>297</v>
      </c>
      <c r="D191" s="5">
        <f t="shared" si="25"/>
        <v>0</v>
      </c>
      <c r="E191" s="2">
        <f>E84-E149</f>
        <v>0</v>
      </c>
      <c r="F191" s="2"/>
    </row>
    <row r="192" spans="1:6" ht="56.25" x14ac:dyDescent="0.25">
      <c r="A192" s="54" t="s">
        <v>59</v>
      </c>
      <c r="B192" s="58" t="s">
        <v>5</v>
      </c>
      <c r="C192" s="58">
        <v>300</v>
      </c>
      <c r="D192" s="5">
        <f t="shared" si="25"/>
        <v>382190</v>
      </c>
      <c r="E192" s="2">
        <f>E194+E196+E195</f>
        <v>382190</v>
      </c>
      <c r="F192" s="2">
        <f>F194+F196+F195</f>
        <v>0</v>
      </c>
    </row>
    <row r="193" spans="1:6" ht="18.75" x14ac:dyDescent="0.25">
      <c r="A193" s="54" t="s">
        <v>9</v>
      </c>
      <c r="B193" s="58"/>
      <c r="C193" s="58"/>
      <c r="D193" s="5"/>
      <c r="E193" s="2"/>
      <c r="F193" s="2"/>
    </row>
    <row r="194" spans="1:6" ht="56.25" x14ac:dyDescent="0.25">
      <c r="A194" s="54" t="s">
        <v>36</v>
      </c>
      <c r="B194" s="58">
        <v>244</v>
      </c>
      <c r="C194" s="58">
        <v>310</v>
      </c>
      <c r="D194" s="5">
        <f t="shared" ref="D194:D196" si="26">E194+F194</f>
        <v>0</v>
      </c>
      <c r="E194" s="2">
        <f>E88-E152</f>
        <v>0</v>
      </c>
      <c r="F194" s="2"/>
    </row>
    <row r="195" spans="1:6" ht="75" x14ac:dyDescent="0.25">
      <c r="A195" s="54" t="s">
        <v>68</v>
      </c>
      <c r="B195" s="58">
        <v>244</v>
      </c>
      <c r="C195" s="58">
        <v>320</v>
      </c>
      <c r="D195" s="5">
        <f t="shared" si="26"/>
        <v>0</v>
      </c>
      <c r="E195" s="2">
        <f>E89-E153</f>
        <v>0</v>
      </c>
      <c r="F195" s="2"/>
    </row>
    <row r="196" spans="1:6" ht="75" x14ac:dyDescent="0.25">
      <c r="A196" s="54" t="s">
        <v>60</v>
      </c>
      <c r="B196" s="58" t="s">
        <v>5</v>
      </c>
      <c r="C196" s="58">
        <v>340</v>
      </c>
      <c r="D196" s="5">
        <f t="shared" si="26"/>
        <v>382190</v>
      </c>
      <c r="E196" s="2">
        <f>E198+E199+E200+E201+E202+E203+E204</f>
        <v>382190</v>
      </c>
      <c r="F196" s="2">
        <f>F198+F199+F200+F201+F202+F203+F204</f>
        <v>0</v>
      </c>
    </row>
    <row r="197" spans="1:6" ht="18.75" x14ac:dyDescent="0.25">
      <c r="A197" s="54" t="s">
        <v>6</v>
      </c>
      <c r="B197" s="58"/>
      <c r="C197" s="58"/>
      <c r="D197" s="5"/>
      <c r="E197" s="2"/>
      <c r="F197" s="2"/>
    </row>
    <row r="198" spans="1:6" ht="131.25" x14ac:dyDescent="0.25">
      <c r="A198" s="54" t="s">
        <v>37</v>
      </c>
      <c r="B198" s="58">
        <v>244</v>
      </c>
      <c r="C198" s="58">
        <v>341</v>
      </c>
      <c r="D198" s="5">
        <f t="shared" ref="D198:D204" si="27">E198+F198</f>
        <v>15000</v>
      </c>
      <c r="E198" s="2">
        <f t="shared" ref="E198:E203" si="28">E92-E156</f>
        <v>15000</v>
      </c>
      <c r="F198" s="2"/>
    </row>
    <row r="199" spans="1:6" ht="56.25" x14ac:dyDescent="0.25">
      <c r="A199" s="54" t="s">
        <v>38</v>
      </c>
      <c r="B199" s="58">
        <v>244</v>
      </c>
      <c r="C199" s="58">
        <v>342</v>
      </c>
      <c r="D199" s="5">
        <f t="shared" si="27"/>
        <v>0</v>
      </c>
      <c r="E199" s="2">
        <f t="shared" si="28"/>
        <v>0</v>
      </c>
      <c r="F199" s="2"/>
    </row>
    <row r="200" spans="1:6" ht="75" x14ac:dyDescent="0.25">
      <c r="A200" s="54" t="s">
        <v>39</v>
      </c>
      <c r="B200" s="58">
        <v>244</v>
      </c>
      <c r="C200" s="58">
        <v>343</v>
      </c>
      <c r="D200" s="5">
        <f t="shared" si="27"/>
        <v>0</v>
      </c>
      <c r="E200" s="2">
        <f t="shared" si="28"/>
        <v>0</v>
      </c>
      <c r="F200" s="2"/>
    </row>
    <row r="201" spans="1:6" ht="75" x14ac:dyDescent="0.25">
      <c r="A201" s="54" t="s">
        <v>40</v>
      </c>
      <c r="B201" s="58">
        <v>244</v>
      </c>
      <c r="C201" s="58">
        <v>344</v>
      </c>
      <c r="D201" s="5">
        <f t="shared" si="27"/>
        <v>40000</v>
      </c>
      <c r="E201" s="2">
        <f t="shared" si="28"/>
        <v>40000</v>
      </c>
      <c r="F201" s="2"/>
    </row>
    <row r="202" spans="1:6" ht="56.25" x14ac:dyDescent="0.25">
      <c r="A202" s="54" t="s">
        <v>41</v>
      </c>
      <c r="B202" s="58">
        <v>244</v>
      </c>
      <c r="C202" s="58">
        <v>345</v>
      </c>
      <c r="D202" s="5">
        <f t="shared" si="27"/>
        <v>20000</v>
      </c>
      <c r="E202" s="2">
        <f t="shared" si="28"/>
        <v>20000</v>
      </c>
      <c r="F202" s="2"/>
    </row>
    <row r="203" spans="1:6" ht="75" x14ac:dyDescent="0.25">
      <c r="A203" s="54" t="s">
        <v>42</v>
      </c>
      <c r="B203" s="58">
        <v>244</v>
      </c>
      <c r="C203" s="58">
        <v>346</v>
      </c>
      <c r="D203" s="5">
        <f t="shared" si="27"/>
        <v>307190</v>
      </c>
      <c r="E203" s="2">
        <f t="shared" si="28"/>
        <v>307190</v>
      </c>
      <c r="F203" s="2"/>
    </row>
    <row r="204" spans="1:6" ht="112.5" x14ac:dyDescent="0.25">
      <c r="A204" s="54" t="s">
        <v>43</v>
      </c>
      <c r="B204" s="58">
        <v>244</v>
      </c>
      <c r="C204" s="58">
        <v>349</v>
      </c>
      <c r="D204" s="5">
        <f t="shared" si="27"/>
        <v>0</v>
      </c>
      <c r="E204" s="2">
        <f t="shared" ref="E204" si="29">E99-E162</f>
        <v>0</v>
      </c>
      <c r="F204" s="2"/>
    </row>
  </sheetData>
  <mergeCells count="35">
    <mergeCell ref="A1:F1"/>
    <mergeCell ref="A2:F2"/>
    <mergeCell ref="A5:A6"/>
    <mergeCell ref="B5:B6"/>
    <mergeCell ref="C5:C6"/>
    <mergeCell ref="D5:D6"/>
    <mergeCell ref="E5:F5"/>
    <mergeCell ref="B111:C111"/>
    <mergeCell ref="E111:F111"/>
    <mergeCell ref="A71:A73"/>
    <mergeCell ref="A78:A82"/>
    <mergeCell ref="A84:A85"/>
    <mergeCell ref="B107:C107"/>
    <mergeCell ref="E107:F107"/>
    <mergeCell ref="B110:C110"/>
    <mergeCell ref="E110:F110"/>
    <mergeCell ref="B108:C108"/>
    <mergeCell ref="E108:F108"/>
    <mergeCell ref="A35:A36"/>
    <mergeCell ref="A41:A42"/>
    <mergeCell ref="A52:A53"/>
    <mergeCell ref="A55:A59"/>
    <mergeCell ref="A65:A66"/>
    <mergeCell ref="B113:C113"/>
    <mergeCell ref="E113:F113"/>
    <mergeCell ref="B114:C114"/>
    <mergeCell ref="E114:F114"/>
    <mergeCell ref="A116:B116"/>
    <mergeCell ref="A182:A183"/>
    <mergeCell ref="A185:A186"/>
    <mergeCell ref="A117:F117"/>
    <mergeCell ref="A121:F121"/>
    <mergeCell ref="A140:A141"/>
    <mergeCell ref="A143:A144"/>
    <mergeCell ref="A163:F163"/>
  </mergeCells>
  <pageMargins left="1.3779527559055118" right="0.39370078740157483" top="0.98425196850393704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1"/>
  <sheetViews>
    <sheetView topLeftCell="A106" zoomScaleNormal="100" workbookViewId="0">
      <selection activeCell="D71" sqref="D71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6" width="18.5703125" style="7" customWidth="1"/>
    <col min="7" max="16384" width="8.85546875" style="7"/>
  </cols>
  <sheetData>
    <row r="1" spans="1:6" ht="18.75" x14ac:dyDescent="0.25">
      <c r="A1" s="175" t="s">
        <v>260</v>
      </c>
      <c r="B1" s="175"/>
      <c r="C1" s="175"/>
      <c r="D1" s="175"/>
      <c r="E1" s="175"/>
      <c r="F1" s="175"/>
    </row>
    <row r="2" spans="1:6" ht="18.75" x14ac:dyDescent="0.25">
      <c r="A2" s="175" t="s">
        <v>365</v>
      </c>
      <c r="B2" s="175"/>
      <c r="C2" s="175"/>
      <c r="D2" s="175"/>
      <c r="E2" s="175"/>
      <c r="F2" s="175"/>
    </row>
    <row r="3" spans="1:6" x14ac:dyDescent="0.25">
      <c r="A3" s="30"/>
    </row>
    <row r="4" spans="1:6" ht="19.5" thickBot="1" x14ac:dyDescent="0.3">
      <c r="A4" s="6"/>
      <c r="F4" s="6" t="s">
        <v>51</v>
      </c>
    </row>
    <row r="5" spans="1:6" ht="52.9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196</v>
      </c>
      <c r="F5" s="179"/>
    </row>
    <row r="6" spans="1:6" ht="15.75" x14ac:dyDescent="0.25">
      <c r="A6" s="181"/>
      <c r="B6" s="180"/>
      <c r="C6" s="182"/>
      <c r="D6" s="180"/>
      <c r="E6" s="183" t="s">
        <v>6</v>
      </c>
      <c r="F6" s="184"/>
    </row>
    <row r="7" spans="1:6" ht="221.25" thickBot="1" x14ac:dyDescent="0.3">
      <c r="A7" s="168"/>
      <c r="B7" s="170"/>
      <c r="C7" s="172"/>
      <c r="D7" s="170"/>
      <c r="E7" s="115" t="s">
        <v>197</v>
      </c>
      <c r="F7" s="38" t="s">
        <v>198</v>
      </c>
    </row>
    <row r="8" spans="1:6" ht="15.75" thickBot="1" x14ac:dyDescent="0.3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</row>
    <row r="9" spans="1:6" ht="37.5" x14ac:dyDescent="0.25">
      <c r="A9" s="116" t="s">
        <v>235</v>
      </c>
      <c r="B9" s="118" t="s">
        <v>5</v>
      </c>
      <c r="C9" s="118" t="s">
        <v>5</v>
      </c>
      <c r="D9" s="5">
        <f>E9+F9</f>
        <v>1457240</v>
      </c>
      <c r="E9" s="2">
        <f>E13+E42+E57+E86</f>
        <v>1457240</v>
      </c>
      <c r="F9" s="4"/>
    </row>
    <row r="10" spans="1:6" ht="18.75" x14ac:dyDescent="0.25">
      <c r="A10" s="116" t="s">
        <v>7</v>
      </c>
      <c r="B10" s="118" t="s">
        <v>5</v>
      </c>
      <c r="C10" s="118">
        <v>900</v>
      </c>
      <c r="D10" s="5">
        <f t="shared" ref="D10" si="0">E10+F10</f>
        <v>1457240</v>
      </c>
      <c r="E10" s="2">
        <f>E13+E42+E57+E86</f>
        <v>1457240</v>
      </c>
      <c r="F10" s="2">
        <f>F13+F42+F57+F86</f>
        <v>0</v>
      </c>
    </row>
    <row r="11" spans="1:6" ht="18.75" x14ac:dyDescent="0.25">
      <c r="A11" s="116" t="s">
        <v>6</v>
      </c>
      <c r="B11" s="118"/>
      <c r="C11" s="118"/>
      <c r="D11" s="5"/>
      <c r="E11" s="2"/>
      <c r="F11" s="4"/>
    </row>
    <row r="12" spans="1:6" ht="33.6" customHeight="1" x14ac:dyDescent="0.25">
      <c r="A12" s="176" t="s">
        <v>199</v>
      </c>
      <c r="B12" s="177"/>
      <c r="C12" s="177"/>
      <c r="D12" s="177"/>
      <c r="E12" s="177"/>
      <c r="F12" s="178"/>
    </row>
    <row r="13" spans="1:6" ht="18.75" x14ac:dyDescent="0.25">
      <c r="A13" s="116" t="s">
        <v>8</v>
      </c>
      <c r="B13" s="118" t="s">
        <v>5</v>
      </c>
      <c r="C13" s="118">
        <v>200</v>
      </c>
      <c r="D13" s="5">
        <f t="shared" ref="D13:D46" si="1">E13+F13</f>
        <v>0</v>
      </c>
      <c r="E13" s="2">
        <f>E15+E18+E38</f>
        <v>0</v>
      </c>
      <c r="F13" s="2">
        <f>F15+F18+F38</f>
        <v>0</v>
      </c>
    </row>
    <row r="14" spans="1:6" ht="14.45" customHeight="1" x14ac:dyDescent="0.25">
      <c r="A14" s="116" t="s">
        <v>9</v>
      </c>
      <c r="B14" s="118"/>
      <c r="C14" s="118"/>
      <c r="D14" s="5"/>
      <c r="E14" s="2"/>
      <c r="F14" s="2"/>
    </row>
    <row r="15" spans="1:6" ht="75" x14ac:dyDescent="0.25">
      <c r="A15" s="116" t="s">
        <v>10</v>
      </c>
      <c r="B15" s="118" t="s">
        <v>5</v>
      </c>
      <c r="C15" s="118">
        <v>210</v>
      </c>
      <c r="D15" s="5">
        <f t="shared" si="1"/>
        <v>0</v>
      </c>
      <c r="E15" s="2">
        <f>E17</f>
        <v>0</v>
      </c>
      <c r="F15" s="2">
        <f>F17</f>
        <v>0</v>
      </c>
    </row>
    <row r="16" spans="1:6" ht="18.75" x14ac:dyDescent="0.25">
      <c r="A16" s="116" t="s">
        <v>9</v>
      </c>
      <c r="B16" s="118"/>
      <c r="C16" s="118"/>
      <c r="D16" s="5"/>
      <c r="E16" s="2"/>
      <c r="F16" s="2"/>
    </row>
    <row r="17" spans="1:6" ht="93.75" x14ac:dyDescent="0.25">
      <c r="A17" s="116" t="s">
        <v>200</v>
      </c>
      <c r="B17" s="118">
        <v>244</v>
      </c>
      <c r="C17" s="118">
        <v>214</v>
      </c>
      <c r="D17" s="5">
        <f>E17+F17</f>
        <v>0</v>
      </c>
      <c r="E17" s="2">
        <f>'платные на 2021 год '!E126</f>
        <v>0</v>
      </c>
      <c r="F17" s="2"/>
    </row>
    <row r="18" spans="1:6" ht="37.5" x14ac:dyDescent="0.25">
      <c r="A18" s="116" t="s">
        <v>14</v>
      </c>
      <c r="B18" s="118" t="s">
        <v>5</v>
      </c>
      <c r="C18" s="118">
        <v>220</v>
      </c>
      <c r="D18" s="5">
        <f t="shared" si="1"/>
        <v>0</v>
      </c>
      <c r="E18" s="2">
        <f>E20+E21+E22+E29+E30+E33+E36</f>
        <v>0</v>
      </c>
      <c r="F18" s="2">
        <f>F20+F21+F22+F29+F30+F33+F36</f>
        <v>0</v>
      </c>
    </row>
    <row r="19" spans="1:6" ht="18.75" x14ac:dyDescent="0.25">
      <c r="A19" s="116" t="s">
        <v>9</v>
      </c>
      <c r="B19" s="118"/>
      <c r="C19" s="118"/>
      <c r="D19" s="5"/>
      <c r="E19" s="2"/>
      <c r="F19" s="2"/>
    </row>
    <row r="20" spans="1:6" ht="18.75" x14ac:dyDescent="0.25">
      <c r="A20" s="116" t="s">
        <v>15</v>
      </c>
      <c r="B20" s="118">
        <v>244</v>
      </c>
      <c r="C20" s="118">
        <v>221</v>
      </c>
      <c r="D20" s="5">
        <f t="shared" si="1"/>
        <v>0</v>
      </c>
      <c r="E20" s="2">
        <f>'платные на 2021 год '!E129</f>
        <v>0</v>
      </c>
      <c r="F20" s="2"/>
    </row>
    <row r="21" spans="1:6" ht="37.5" x14ac:dyDescent="0.25">
      <c r="A21" s="116" t="s">
        <v>16</v>
      </c>
      <c r="B21" s="118">
        <v>244</v>
      </c>
      <c r="C21" s="118">
        <v>222</v>
      </c>
      <c r="D21" s="5">
        <f t="shared" si="1"/>
        <v>0</v>
      </c>
      <c r="E21" s="2">
        <f>'платные на 2021 год '!E130</f>
        <v>0</v>
      </c>
      <c r="F21" s="2"/>
    </row>
    <row r="22" spans="1:6" ht="37.5" x14ac:dyDescent="0.25">
      <c r="A22" s="116" t="s">
        <v>17</v>
      </c>
      <c r="B22" s="118" t="s">
        <v>5</v>
      </c>
      <c r="C22" s="118">
        <v>223</v>
      </c>
      <c r="D22" s="5">
        <f t="shared" si="1"/>
        <v>0</v>
      </c>
      <c r="E22" s="2">
        <f t="shared" ref="E22:F22" si="2">E24+E25+E26+E27+E28</f>
        <v>0</v>
      </c>
      <c r="F22" s="2">
        <f t="shared" si="2"/>
        <v>0</v>
      </c>
    </row>
    <row r="23" spans="1:6" ht="18.75" x14ac:dyDescent="0.25">
      <c r="A23" s="116" t="s">
        <v>6</v>
      </c>
      <c r="B23" s="118"/>
      <c r="C23" s="118"/>
      <c r="D23" s="5"/>
      <c r="E23" s="2"/>
      <c r="F23" s="2"/>
    </row>
    <row r="24" spans="1:6" ht="56.25" x14ac:dyDescent="0.25">
      <c r="A24" s="116" t="s">
        <v>18</v>
      </c>
      <c r="B24" s="118">
        <v>247</v>
      </c>
      <c r="C24" s="118">
        <v>223</v>
      </c>
      <c r="D24" s="5">
        <f t="shared" si="1"/>
        <v>0</v>
      </c>
      <c r="E24" s="2">
        <f>'платные на 2021 год '!E133</f>
        <v>0</v>
      </c>
      <c r="F24" s="2"/>
    </row>
    <row r="25" spans="1:6" ht="37.5" x14ac:dyDescent="0.25">
      <c r="A25" s="116" t="s">
        <v>19</v>
      </c>
      <c r="B25" s="118">
        <v>247</v>
      </c>
      <c r="C25" s="118">
        <v>223</v>
      </c>
      <c r="D25" s="5">
        <f t="shared" si="1"/>
        <v>0</v>
      </c>
      <c r="E25" s="2">
        <f>'платные на 2021 год '!E134</f>
        <v>0</v>
      </c>
      <c r="F25" s="2"/>
    </row>
    <row r="26" spans="1:6" ht="75" x14ac:dyDescent="0.25">
      <c r="A26" s="116" t="s">
        <v>20</v>
      </c>
      <c r="B26" s="118">
        <v>247</v>
      </c>
      <c r="C26" s="118">
        <v>223</v>
      </c>
      <c r="D26" s="5">
        <f t="shared" si="1"/>
        <v>0</v>
      </c>
      <c r="E26" s="2">
        <f>'платные на 2021 год '!E135</f>
        <v>0</v>
      </c>
      <c r="F26" s="2"/>
    </row>
    <row r="27" spans="1:6" ht="75" x14ac:dyDescent="0.25">
      <c r="A27" s="116" t="s">
        <v>21</v>
      </c>
      <c r="B27" s="118">
        <v>244</v>
      </c>
      <c r="C27" s="118">
        <v>223</v>
      </c>
      <c r="D27" s="5">
        <f t="shared" si="1"/>
        <v>0</v>
      </c>
      <c r="E27" s="2">
        <f>'платные на 2021 год '!E136</f>
        <v>0</v>
      </c>
      <c r="F27" s="2"/>
    </row>
    <row r="28" spans="1:6" ht="56.25" x14ac:dyDescent="0.25">
      <c r="A28" s="116" t="s">
        <v>22</v>
      </c>
      <c r="B28" s="118">
        <v>244</v>
      </c>
      <c r="C28" s="118">
        <v>223</v>
      </c>
      <c r="D28" s="5">
        <f t="shared" si="1"/>
        <v>0</v>
      </c>
      <c r="E28" s="2">
        <f>'платные на 2021 год '!E137</f>
        <v>0</v>
      </c>
      <c r="F28" s="2"/>
    </row>
    <row r="29" spans="1:6" ht="168.75" x14ac:dyDescent="0.25">
      <c r="A29" s="116" t="s">
        <v>23</v>
      </c>
      <c r="B29" s="118">
        <v>244</v>
      </c>
      <c r="C29" s="118">
        <v>224</v>
      </c>
      <c r="D29" s="5">
        <f t="shared" si="1"/>
        <v>0</v>
      </c>
      <c r="E29" s="2">
        <f>'платные на 2021 год '!E138</f>
        <v>0</v>
      </c>
      <c r="F29" s="2"/>
    </row>
    <row r="30" spans="1:6" ht="56.25" x14ac:dyDescent="0.25">
      <c r="A30" s="116" t="s">
        <v>24</v>
      </c>
      <c r="B30" s="118" t="s">
        <v>5</v>
      </c>
      <c r="C30" s="118">
        <v>225</v>
      </c>
      <c r="D30" s="2">
        <f t="shared" ref="D30:F30" si="3">D31+D32</f>
        <v>0</v>
      </c>
      <c r="E30" s="2">
        <f>E31+E32</f>
        <v>0</v>
      </c>
      <c r="F30" s="2">
        <f t="shared" si="3"/>
        <v>0</v>
      </c>
    </row>
    <row r="31" spans="1:6" ht="18.75" x14ac:dyDescent="0.25">
      <c r="A31" s="159" t="s">
        <v>6</v>
      </c>
      <c r="B31" s="118">
        <v>243</v>
      </c>
      <c r="C31" s="118">
        <v>225</v>
      </c>
      <c r="D31" s="5">
        <f t="shared" si="1"/>
        <v>0</v>
      </c>
      <c r="E31" s="2">
        <f>'платные на 2021 год '!E140</f>
        <v>0</v>
      </c>
      <c r="F31" s="2"/>
    </row>
    <row r="32" spans="1:6" ht="18.75" x14ac:dyDescent="0.25">
      <c r="A32" s="159"/>
      <c r="B32" s="118">
        <v>244</v>
      </c>
      <c r="C32" s="118">
        <v>225</v>
      </c>
      <c r="D32" s="5">
        <f t="shared" si="1"/>
        <v>0</v>
      </c>
      <c r="E32" s="2">
        <f>'платные на 2021 год '!E141</f>
        <v>0</v>
      </c>
      <c r="F32" s="2"/>
    </row>
    <row r="33" spans="1:6" ht="37.5" x14ac:dyDescent="0.25">
      <c r="A33" s="116" t="s">
        <v>58</v>
      </c>
      <c r="B33" s="118" t="s">
        <v>5</v>
      </c>
      <c r="C33" s="118">
        <v>226</v>
      </c>
      <c r="D33" s="5">
        <f t="shared" si="1"/>
        <v>0</v>
      </c>
      <c r="E33" s="2">
        <f>E34+E35</f>
        <v>0</v>
      </c>
      <c r="F33" s="2">
        <f>F34+F35</f>
        <v>0</v>
      </c>
    </row>
    <row r="34" spans="1:6" ht="18.75" x14ac:dyDescent="0.25">
      <c r="A34" s="159" t="s">
        <v>6</v>
      </c>
      <c r="B34" s="118">
        <v>243</v>
      </c>
      <c r="C34" s="118">
        <v>226</v>
      </c>
      <c r="D34" s="5">
        <f t="shared" si="1"/>
        <v>0</v>
      </c>
      <c r="E34" s="2">
        <f>'платные на 2021 год '!E143</f>
        <v>0</v>
      </c>
      <c r="F34" s="2"/>
    </row>
    <row r="35" spans="1:6" ht="18.75" x14ac:dyDescent="0.25">
      <c r="A35" s="159"/>
      <c r="B35" s="118">
        <v>244</v>
      </c>
      <c r="C35" s="118">
        <v>226</v>
      </c>
      <c r="D35" s="5">
        <f t="shared" si="1"/>
        <v>0</v>
      </c>
      <c r="E35" s="2">
        <f>'платные на 2021 год '!E144</f>
        <v>0</v>
      </c>
      <c r="F35" s="2"/>
    </row>
    <row r="36" spans="1:6" ht="18.75" x14ac:dyDescent="0.25">
      <c r="A36" s="116" t="s">
        <v>25</v>
      </c>
      <c r="B36" s="118">
        <v>244</v>
      </c>
      <c r="C36" s="118">
        <v>227</v>
      </c>
      <c r="D36" s="5">
        <f t="shared" si="1"/>
        <v>0</v>
      </c>
      <c r="E36" s="2">
        <f>'платные на 2021 год '!E145</f>
        <v>0</v>
      </c>
      <c r="F36" s="2"/>
    </row>
    <row r="37" spans="1:6" ht="57" customHeight="1" x14ac:dyDescent="0.25">
      <c r="A37" s="151" t="s">
        <v>355</v>
      </c>
      <c r="B37" s="152">
        <v>244</v>
      </c>
      <c r="C37" s="152">
        <v>228</v>
      </c>
      <c r="D37" s="5">
        <v>0</v>
      </c>
      <c r="E37" s="2">
        <v>0</v>
      </c>
      <c r="F37" s="2"/>
    </row>
    <row r="38" spans="1:6" ht="18.75" x14ac:dyDescent="0.25">
      <c r="A38" s="116" t="s">
        <v>30</v>
      </c>
      <c r="B38" s="118" t="s">
        <v>5</v>
      </c>
      <c r="C38" s="118">
        <v>290</v>
      </c>
      <c r="D38" s="5">
        <f t="shared" si="1"/>
        <v>0</v>
      </c>
      <c r="E38" s="2">
        <f>E40+E41</f>
        <v>0</v>
      </c>
      <c r="F38" s="2">
        <f>F40+F41</f>
        <v>0</v>
      </c>
    </row>
    <row r="39" spans="1:6" ht="18.75" x14ac:dyDescent="0.25">
      <c r="A39" s="116" t="s">
        <v>9</v>
      </c>
      <c r="B39" s="118"/>
      <c r="C39" s="118"/>
      <c r="D39" s="5">
        <f t="shared" si="1"/>
        <v>0</v>
      </c>
      <c r="E39" s="2"/>
      <c r="F39" s="2"/>
    </row>
    <row r="40" spans="1:6" ht="56.25" x14ac:dyDescent="0.25">
      <c r="A40" s="116" t="s">
        <v>34</v>
      </c>
      <c r="B40" s="118">
        <v>244</v>
      </c>
      <c r="C40" s="118">
        <v>296</v>
      </c>
      <c r="D40" s="5">
        <f t="shared" si="1"/>
        <v>0</v>
      </c>
      <c r="E40" s="2">
        <f>'платные на 2021 год '!E148</f>
        <v>0</v>
      </c>
      <c r="F40" s="2"/>
    </row>
    <row r="41" spans="1:6" ht="56.25" x14ac:dyDescent="0.25">
      <c r="A41" s="116" t="s">
        <v>35</v>
      </c>
      <c r="B41" s="118">
        <v>244</v>
      </c>
      <c r="C41" s="118">
        <v>297</v>
      </c>
      <c r="D41" s="5">
        <f t="shared" si="1"/>
        <v>0</v>
      </c>
      <c r="E41" s="2">
        <f>'платные на 2021 год '!E149</f>
        <v>0</v>
      </c>
      <c r="F41" s="2"/>
    </row>
    <row r="42" spans="1:6" ht="56.25" x14ac:dyDescent="0.25">
      <c r="A42" s="116" t="s">
        <v>59</v>
      </c>
      <c r="B42" s="118" t="s">
        <v>5</v>
      </c>
      <c r="C42" s="118">
        <v>300</v>
      </c>
      <c r="D42" s="5">
        <f t="shared" si="1"/>
        <v>0</v>
      </c>
      <c r="E42" s="2">
        <f>E44+E46+E45</f>
        <v>0</v>
      </c>
      <c r="F42" s="2">
        <f>F44+F46+F45</f>
        <v>0</v>
      </c>
    </row>
    <row r="43" spans="1:6" ht="18.75" x14ac:dyDescent="0.25">
      <c r="A43" s="116" t="s">
        <v>9</v>
      </c>
      <c r="B43" s="118"/>
      <c r="C43" s="118"/>
      <c r="D43" s="5"/>
      <c r="E43" s="2"/>
      <c r="F43" s="2"/>
    </row>
    <row r="44" spans="1:6" ht="14.45" customHeight="1" x14ac:dyDescent="0.25">
      <c r="A44" s="116" t="s">
        <v>36</v>
      </c>
      <c r="B44" s="118">
        <v>244</v>
      </c>
      <c r="C44" s="118">
        <v>310</v>
      </c>
      <c r="D44" s="5">
        <f t="shared" si="1"/>
        <v>0</v>
      </c>
      <c r="E44" s="2">
        <f>'платные на 2021 год '!E152</f>
        <v>0</v>
      </c>
      <c r="F44" s="2"/>
    </row>
    <row r="45" spans="1:6" ht="75" x14ac:dyDescent="0.25">
      <c r="A45" s="116" t="s">
        <v>68</v>
      </c>
      <c r="B45" s="118">
        <v>244</v>
      </c>
      <c r="C45" s="118">
        <v>320</v>
      </c>
      <c r="D45" s="5">
        <f t="shared" si="1"/>
        <v>0</v>
      </c>
      <c r="E45" s="2">
        <f>'платные на 2021 год '!E153</f>
        <v>0</v>
      </c>
      <c r="F45" s="2"/>
    </row>
    <row r="46" spans="1:6" ht="75" x14ac:dyDescent="0.25">
      <c r="A46" s="116" t="s">
        <v>60</v>
      </c>
      <c r="B46" s="118" t="s">
        <v>5</v>
      </c>
      <c r="C46" s="118">
        <v>340</v>
      </c>
      <c r="D46" s="5">
        <f t="shared" si="1"/>
        <v>0</v>
      </c>
      <c r="E46" s="2">
        <f>E48+E49+E50+E51+E52+E53+E55</f>
        <v>0</v>
      </c>
      <c r="F46" s="2">
        <f>F48+F49+F50+F51+F52+F53+F55</f>
        <v>0</v>
      </c>
    </row>
    <row r="47" spans="1:6" ht="18.75" x14ac:dyDescent="0.25">
      <c r="A47" s="116" t="s">
        <v>6</v>
      </c>
      <c r="B47" s="118"/>
      <c r="C47" s="118"/>
      <c r="D47" s="5"/>
      <c r="E47" s="2"/>
      <c r="F47" s="2"/>
    </row>
    <row r="48" spans="1:6" ht="131.25" x14ac:dyDescent="0.25">
      <c r="A48" s="116" t="s">
        <v>37</v>
      </c>
      <c r="B48" s="118">
        <v>244</v>
      </c>
      <c r="C48" s="118">
        <v>341</v>
      </c>
      <c r="D48" s="5">
        <f t="shared" ref="D48:D55" si="4">E48+F48</f>
        <v>0</v>
      </c>
      <c r="E48" s="2">
        <f>'платные на 2021 год '!E156</f>
        <v>0</v>
      </c>
      <c r="F48" s="2"/>
    </row>
    <row r="49" spans="1:6" ht="56.25" x14ac:dyDescent="0.25">
      <c r="A49" s="116" t="s">
        <v>38</v>
      </c>
      <c r="B49" s="118">
        <v>244</v>
      </c>
      <c r="C49" s="118">
        <v>342</v>
      </c>
      <c r="D49" s="5">
        <f t="shared" si="4"/>
        <v>0</v>
      </c>
      <c r="E49" s="2">
        <f>'платные на 2021 год '!E157</f>
        <v>0</v>
      </c>
      <c r="F49" s="2"/>
    </row>
    <row r="50" spans="1:6" ht="75" x14ac:dyDescent="0.25">
      <c r="A50" s="116" t="s">
        <v>39</v>
      </c>
      <c r="B50" s="118">
        <v>244</v>
      </c>
      <c r="C50" s="118">
        <v>343</v>
      </c>
      <c r="D50" s="5">
        <f t="shared" si="4"/>
        <v>0</v>
      </c>
      <c r="E50" s="2">
        <f>'платные на 2021 год '!E158</f>
        <v>0</v>
      </c>
      <c r="F50" s="2"/>
    </row>
    <row r="51" spans="1:6" ht="75" x14ac:dyDescent="0.25">
      <c r="A51" s="116" t="s">
        <v>40</v>
      </c>
      <c r="B51" s="118">
        <v>244</v>
      </c>
      <c r="C51" s="118">
        <v>344</v>
      </c>
      <c r="D51" s="5">
        <f t="shared" si="4"/>
        <v>0</v>
      </c>
      <c r="E51" s="2">
        <f>'платные на 2021 год '!E159</f>
        <v>0</v>
      </c>
      <c r="F51" s="2"/>
    </row>
    <row r="52" spans="1:6" ht="56.25" x14ac:dyDescent="0.25">
      <c r="A52" s="116" t="s">
        <v>41</v>
      </c>
      <c r="B52" s="118">
        <v>244</v>
      </c>
      <c r="C52" s="118">
        <v>345</v>
      </c>
      <c r="D52" s="5">
        <f t="shared" si="4"/>
        <v>0</v>
      </c>
      <c r="E52" s="2">
        <f>'платные на 2021 год '!E160</f>
        <v>0</v>
      </c>
      <c r="F52" s="2"/>
    </row>
    <row r="53" spans="1:6" ht="75" x14ac:dyDescent="0.25">
      <c r="A53" s="116" t="s">
        <v>42</v>
      </c>
      <c r="B53" s="118">
        <v>244</v>
      </c>
      <c r="C53" s="118">
        <v>346</v>
      </c>
      <c r="D53" s="5">
        <f t="shared" si="4"/>
        <v>0</v>
      </c>
      <c r="E53" s="2">
        <f>'платные на 2021 год '!E161</f>
        <v>0</v>
      </c>
      <c r="F53" s="2"/>
    </row>
    <row r="54" spans="1:6" ht="125.25" customHeight="1" x14ac:dyDescent="0.25">
      <c r="A54" s="151" t="s">
        <v>356</v>
      </c>
      <c r="B54" s="152">
        <v>244</v>
      </c>
      <c r="C54" s="152">
        <v>347</v>
      </c>
      <c r="D54" s="5">
        <v>0</v>
      </c>
      <c r="E54" s="2">
        <v>0</v>
      </c>
      <c r="F54" s="2"/>
    </row>
    <row r="55" spans="1:6" ht="112.5" x14ac:dyDescent="0.25">
      <c r="A55" s="116" t="s">
        <v>43</v>
      </c>
      <c r="B55" s="118">
        <v>244</v>
      </c>
      <c r="C55" s="118">
        <v>349</v>
      </c>
      <c r="D55" s="5">
        <f t="shared" si="4"/>
        <v>0</v>
      </c>
      <c r="E55" s="2">
        <f>'платные на 2021 год '!E162</f>
        <v>0</v>
      </c>
      <c r="F55" s="2"/>
    </row>
    <row r="56" spans="1:6" ht="32.450000000000003" customHeight="1" x14ac:dyDescent="0.25">
      <c r="A56" s="176" t="s">
        <v>201</v>
      </c>
      <c r="B56" s="177"/>
      <c r="C56" s="177"/>
      <c r="D56" s="177"/>
      <c r="E56" s="177"/>
      <c r="F56" s="178"/>
    </row>
    <row r="57" spans="1:6" ht="18.75" x14ac:dyDescent="0.25">
      <c r="A57" s="116" t="s">
        <v>8</v>
      </c>
      <c r="B57" s="118" t="s">
        <v>5</v>
      </c>
      <c r="C57" s="118">
        <v>200</v>
      </c>
      <c r="D57" s="5">
        <f t="shared" ref="D57" si="5">E57+F57</f>
        <v>1075050</v>
      </c>
      <c r="E57" s="2">
        <f>E59+E62+E82</f>
        <v>1075050</v>
      </c>
      <c r="F57" s="2">
        <f>F59+F62+F82</f>
        <v>0</v>
      </c>
    </row>
    <row r="58" spans="1:6" ht="18.75" x14ac:dyDescent="0.25">
      <c r="A58" s="116" t="s">
        <v>9</v>
      </c>
      <c r="B58" s="118"/>
      <c r="C58" s="118"/>
      <c r="D58" s="5"/>
      <c r="E58" s="2"/>
      <c r="F58" s="2"/>
    </row>
    <row r="59" spans="1:6" ht="75" x14ac:dyDescent="0.25">
      <c r="A59" s="116" t="s">
        <v>10</v>
      </c>
      <c r="B59" s="118" t="s">
        <v>5</v>
      </c>
      <c r="C59" s="118">
        <v>210</v>
      </c>
      <c r="D59" s="5">
        <f t="shared" ref="D59" si="6">E59+F59</f>
        <v>0</v>
      </c>
      <c r="E59" s="2">
        <f>E61</f>
        <v>0</v>
      </c>
      <c r="F59" s="2">
        <f>F61</f>
        <v>0</v>
      </c>
    </row>
    <row r="60" spans="1:6" ht="18.75" x14ac:dyDescent="0.25">
      <c r="A60" s="116" t="s">
        <v>9</v>
      </c>
      <c r="B60" s="118"/>
      <c r="C60" s="118"/>
      <c r="D60" s="5"/>
      <c r="E60" s="2"/>
      <c r="F60" s="2"/>
    </row>
    <row r="61" spans="1:6" ht="93.75" x14ac:dyDescent="0.25">
      <c r="A61" s="116" t="s">
        <v>200</v>
      </c>
      <c r="B61" s="118">
        <v>244</v>
      </c>
      <c r="C61" s="118">
        <v>214</v>
      </c>
      <c r="D61" s="5">
        <f>E61+F61</f>
        <v>0</v>
      </c>
      <c r="E61" s="2">
        <f>'платные на 2021 год '!E168</f>
        <v>0</v>
      </c>
      <c r="F61" s="2"/>
    </row>
    <row r="62" spans="1:6" ht="37.5" x14ac:dyDescent="0.25">
      <c r="A62" s="116" t="s">
        <v>14</v>
      </c>
      <c r="B62" s="118" t="s">
        <v>5</v>
      </c>
      <c r="C62" s="118">
        <v>220</v>
      </c>
      <c r="D62" s="5">
        <f t="shared" ref="D62" si="7">E62+F62</f>
        <v>1075050</v>
      </c>
      <c r="E62" s="2">
        <f>E64+E65+E66+E73+E74+E77+E80</f>
        <v>1075050</v>
      </c>
      <c r="F62" s="2">
        <f>F64+F65+F66+F73+F74+F77+F80</f>
        <v>0</v>
      </c>
    </row>
    <row r="63" spans="1:6" ht="18.75" x14ac:dyDescent="0.25">
      <c r="A63" s="116" t="s">
        <v>9</v>
      </c>
      <c r="B63" s="118"/>
      <c r="C63" s="118"/>
      <c r="D63" s="5"/>
      <c r="E63" s="2"/>
      <c r="F63" s="2"/>
    </row>
    <row r="64" spans="1:6" ht="18.75" x14ac:dyDescent="0.25">
      <c r="A64" s="116" t="s">
        <v>15</v>
      </c>
      <c r="B64" s="118">
        <v>244</v>
      </c>
      <c r="C64" s="118">
        <v>221</v>
      </c>
      <c r="D64" s="5">
        <f t="shared" ref="D64:D66" si="8">E64+F64</f>
        <v>5650</v>
      </c>
      <c r="E64" s="2">
        <f>'платные на 2021 год '!E171</f>
        <v>5650</v>
      </c>
      <c r="F64" s="2"/>
    </row>
    <row r="65" spans="1:6" ht="37.5" x14ac:dyDescent="0.25">
      <c r="A65" s="116" t="s">
        <v>16</v>
      </c>
      <c r="B65" s="118">
        <v>244</v>
      </c>
      <c r="C65" s="118">
        <v>222</v>
      </c>
      <c r="D65" s="5">
        <f t="shared" si="8"/>
        <v>0</v>
      </c>
      <c r="E65" s="2">
        <f>'платные на 2021 год '!E172</f>
        <v>0</v>
      </c>
      <c r="F65" s="2"/>
    </row>
    <row r="66" spans="1:6" ht="37.5" x14ac:dyDescent="0.25">
      <c r="A66" s="116" t="s">
        <v>17</v>
      </c>
      <c r="B66" s="118" t="s">
        <v>5</v>
      </c>
      <c r="C66" s="118">
        <v>223</v>
      </c>
      <c r="D66" s="5">
        <f t="shared" si="8"/>
        <v>133600</v>
      </c>
      <c r="E66" s="2">
        <f t="shared" ref="E66:F66" si="9">E68+E69+E70+E71+E72</f>
        <v>133600</v>
      </c>
      <c r="F66" s="2">
        <f t="shared" si="9"/>
        <v>0</v>
      </c>
    </row>
    <row r="67" spans="1:6" ht="18.75" x14ac:dyDescent="0.25">
      <c r="A67" s="116" t="s">
        <v>6</v>
      </c>
      <c r="B67" s="118"/>
      <c r="C67" s="118"/>
      <c r="D67" s="5"/>
      <c r="E67" s="2"/>
      <c r="F67" s="2"/>
    </row>
    <row r="68" spans="1:6" ht="56.25" x14ac:dyDescent="0.25">
      <c r="A68" s="116" t="s">
        <v>18</v>
      </c>
      <c r="B68" s="118">
        <v>247</v>
      </c>
      <c r="C68" s="118">
        <v>223</v>
      </c>
      <c r="D68" s="5">
        <f t="shared" ref="D68:D73" si="10">E68+F68</f>
        <v>0</v>
      </c>
      <c r="E68" s="2">
        <f>'платные на 2021 год '!E175</f>
        <v>0</v>
      </c>
      <c r="F68" s="2"/>
    </row>
    <row r="69" spans="1:6" ht="37.5" x14ac:dyDescent="0.25">
      <c r="A69" s="116" t="s">
        <v>19</v>
      </c>
      <c r="B69" s="118">
        <v>247</v>
      </c>
      <c r="C69" s="118">
        <v>223</v>
      </c>
      <c r="D69" s="5">
        <f t="shared" si="10"/>
        <v>0</v>
      </c>
      <c r="E69" s="2">
        <f>'платные на 2021 год '!E176</f>
        <v>0</v>
      </c>
      <c r="F69" s="2"/>
    </row>
    <row r="70" spans="1:6" ht="75" x14ac:dyDescent="0.25">
      <c r="A70" s="116" t="s">
        <v>20</v>
      </c>
      <c r="B70" s="118">
        <v>247</v>
      </c>
      <c r="C70" s="118">
        <v>223</v>
      </c>
      <c r="D70" s="5">
        <f t="shared" si="10"/>
        <v>131000</v>
      </c>
      <c r="E70" s="2">
        <f>'платные на 2021 год '!E177</f>
        <v>131000</v>
      </c>
      <c r="F70" s="2"/>
    </row>
    <row r="71" spans="1:6" ht="75" x14ac:dyDescent="0.25">
      <c r="A71" s="116" t="s">
        <v>21</v>
      </c>
      <c r="B71" s="118">
        <v>244</v>
      </c>
      <c r="C71" s="118">
        <v>223</v>
      </c>
      <c r="D71" s="5">
        <f t="shared" si="10"/>
        <v>2600</v>
      </c>
      <c r="E71" s="2">
        <f>'платные на 2021 год '!E178</f>
        <v>2600</v>
      </c>
      <c r="F71" s="2"/>
    </row>
    <row r="72" spans="1:6" ht="56.25" x14ac:dyDescent="0.25">
      <c r="A72" s="116" t="s">
        <v>22</v>
      </c>
      <c r="B72" s="118">
        <v>244</v>
      </c>
      <c r="C72" s="118">
        <v>223</v>
      </c>
      <c r="D72" s="5">
        <f t="shared" si="10"/>
        <v>0</v>
      </c>
      <c r="E72" s="2">
        <f>'платные на 2021 год '!E179</f>
        <v>0</v>
      </c>
      <c r="F72" s="2"/>
    </row>
    <row r="73" spans="1:6" ht="168.75" x14ac:dyDescent="0.25">
      <c r="A73" s="116" t="s">
        <v>23</v>
      </c>
      <c r="B73" s="118">
        <v>244</v>
      </c>
      <c r="C73" s="118">
        <v>224</v>
      </c>
      <c r="D73" s="5">
        <f t="shared" si="10"/>
        <v>691800</v>
      </c>
      <c r="E73" s="2">
        <f>'платные на 2021 год '!E180</f>
        <v>691800</v>
      </c>
      <c r="F73" s="2"/>
    </row>
    <row r="74" spans="1:6" ht="56.25" x14ac:dyDescent="0.25">
      <c r="A74" s="116" t="s">
        <v>24</v>
      </c>
      <c r="B74" s="118" t="s">
        <v>5</v>
      </c>
      <c r="C74" s="118">
        <v>225</v>
      </c>
      <c r="D74" s="2">
        <f t="shared" ref="D74" si="11">D75+D76</f>
        <v>189000</v>
      </c>
      <c r="E74" s="2">
        <f>E75+E76</f>
        <v>189000</v>
      </c>
      <c r="F74" s="2">
        <f t="shared" ref="F74" si="12">F75+F76</f>
        <v>0</v>
      </c>
    </row>
    <row r="75" spans="1:6" ht="18.75" x14ac:dyDescent="0.25">
      <c r="A75" s="159" t="s">
        <v>6</v>
      </c>
      <c r="B75" s="118">
        <v>243</v>
      </c>
      <c r="C75" s="118">
        <v>225</v>
      </c>
      <c r="D75" s="5">
        <f t="shared" ref="D75:D86" si="13">E75+F75</f>
        <v>0</v>
      </c>
      <c r="E75" s="2">
        <f>'платные на 2021 год '!E182</f>
        <v>0</v>
      </c>
      <c r="F75" s="2"/>
    </row>
    <row r="76" spans="1:6" ht="18.75" x14ac:dyDescent="0.25">
      <c r="A76" s="159"/>
      <c r="B76" s="118">
        <v>244</v>
      </c>
      <c r="C76" s="118">
        <v>225</v>
      </c>
      <c r="D76" s="5">
        <f t="shared" si="13"/>
        <v>189000</v>
      </c>
      <c r="E76" s="2">
        <f>'платные на 2021 год '!E183</f>
        <v>189000</v>
      </c>
      <c r="F76" s="2"/>
    </row>
    <row r="77" spans="1:6" ht="37.5" x14ac:dyDescent="0.25">
      <c r="A77" s="116" t="s">
        <v>58</v>
      </c>
      <c r="B77" s="118" t="s">
        <v>5</v>
      </c>
      <c r="C77" s="118">
        <v>226</v>
      </c>
      <c r="D77" s="5">
        <f t="shared" si="13"/>
        <v>55000</v>
      </c>
      <c r="E77" s="2">
        <f>E78+E79</f>
        <v>55000</v>
      </c>
      <c r="F77" s="2">
        <f>F78+F79</f>
        <v>0</v>
      </c>
    </row>
    <row r="78" spans="1:6" ht="18.75" x14ac:dyDescent="0.25">
      <c r="A78" s="159" t="s">
        <v>6</v>
      </c>
      <c r="B78" s="118">
        <v>243</v>
      </c>
      <c r="C78" s="118">
        <v>226</v>
      </c>
      <c r="D78" s="5">
        <f t="shared" si="13"/>
        <v>0</v>
      </c>
      <c r="E78" s="2">
        <f>'платные на 2021 год '!E185</f>
        <v>0</v>
      </c>
      <c r="F78" s="2"/>
    </row>
    <row r="79" spans="1:6" ht="18.75" x14ac:dyDescent="0.25">
      <c r="A79" s="159"/>
      <c r="B79" s="118">
        <v>244</v>
      </c>
      <c r="C79" s="118">
        <v>226</v>
      </c>
      <c r="D79" s="5">
        <f t="shared" si="13"/>
        <v>55000</v>
      </c>
      <c r="E79" s="2">
        <f>'платные на 2021 год '!E186</f>
        <v>55000</v>
      </c>
      <c r="F79" s="2"/>
    </row>
    <row r="80" spans="1:6" ht="18.75" x14ac:dyDescent="0.25">
      <c r="A80" s="116" t="s">
        <v>25</v>
      </c>
      <c r="B80" s="118">
        <v>244</v>
      </c>
      <c r="C80" s="118">
        <v>227</v>
      </c>
      <c r="D80" s="5">
        <f t="shared" si="13"/>
        <v>0</v>
      </c>
      <c r="E80" s="2">
        <f>'платные на 2021 год '!E187</f>
        <v>0</v>
      </c>
      <c r="F80" s="2"/>
    </row>
    <row r="81" spans="1:6" ht="56.25" customHeight="1" x14ac:dyDescent="0.25">
      <c r="A81" s="151" t="s">
        <v>355</v>
      </c>
      <c r="B81" s="152">
        <v>244</v>
      </c>
      <c r="C81" s="152">
        <v>228</v>
      </c>
      <c r="D81" s="5">
        <v>0</v>
      </c>
      <c r="E81" s="2">
        <v>0</v>
      </c>
      <c r="F81" s="2"/>
    </row>
    <row r="82" spans="1:6" ht="18.75" x14ac:dyDescent="0.25">
      <c r="A82" s="116" t="s">
        <v>30</v>
      </c>
      <c r="B82" s="118" t="s">
        <v>5</v>
      </c>
      <c r="C82" s="118">
        <v>290</v>
      </c>
      <c r="D82" s="5">
        <f t="shared" si="13"/>
        <v>0</v>
      </c>
      <c r="E82" s="2">
        <f>E84+E85</f>
        <v>0</v>
      </c>
      <c r="F82" s="2">
        <f>F84+F85</f>
        <v>0</v>
      </c>
    </row>
    <row r="83" spans="1:6" ht="18.75" x14ac:dyDescent="0.25">
      <c r="A83" s="116" t="s">
        <v>9</v>
      </c>
      <c r="B83" s="118"/>
      <c r="C83" s="118"/>
      <c r="D83" s="5">
        <f t="shared" si="13"/>
        <v>0</v>
      </c>
      <c r="E83" s="2"/>
      <c r="F83" s="2"/>
    </row>
    <row r="84" spans="1:6" ht="60.75" customHeight="1" x14ac:dyDescent="0.25">
      <c r="A84" s="116" t="s">
        <v>34</v>
      </c>
      <c r="B84" s="118">
        <v>244</v>
      </c>
      <c r="C84" s="118">
        <v>296</v>
      </c>
      <c r="D84" s="5">
        <f t="shared" si="13"/>
        <v>0</v>
      </c>
      <c r="E84" s="2">
        <f>'платные на 2021 год '!E190</f>
        <v>0</v>
      </c>
      <c r="F84" s="2"/>
    </row>
    <row r="85" spans="1:6" ht="58.5" customHeight="1" x14ac:dyDescent="0.25">
      <c r="A85" s="116" t="s">
        <v>35</v>
      </c>
      <c r="B85" s="118">
        <v>244</v>
      </c>
      <c r="C85" s="118">
        <v>297</v>
      </c>
      <c r="D85" s="5">
        <f t="shared" si="13"/>
        <v>0</v>
      </c>
      <c r="E85" s="2">
        <f>'платные на 2021 год '!E191</f>
        <v>0</v>
      </c>
      <c r="F85" s="2"/>
    </row>
    <row r="86" spans="1:6" ht="56.25" x14ac:dyDescent="0.25">
      <c r="A86" s="116" t="s">
        <v>59</v>
      </c>
      <c r="B86" s="118" t="s">
        <v>5</v>
      </c>
      <c r="C86" s="118">
        <v>300</v>
      </c>
      <c r="D86" s="5">
        <f t="shared" si="13"/>
        <v>382190</v>
      </c>
      <c r="E86" s="2">
        <f>E88+E90+E89</f>
        <v>382190</v>
      </c>
      <c r="F86" s="2">
        <f>F88+F90+F89</f>
        <v>0</v>
      </c>
    </row>
    <row r="87" spans="1:6" ht="30.75" customHeight="1" x14ac:dyDescent="0.25">
      <c r="A87" s="116" t="s">
        <v>9</v>
      </c>
      <c r="B87" s="118"/>
      <c r="C87" s="118"/>
      <c r="D87" s="5"/>
      <c r="E87" s="2"/>
      <c r="F87" s="2"/>
    </row>
    <row r="88" spans="1:6" ht="78.75" customHeight="1" x14ac:dyDescent="0.25">
      <c r="A88" s="116" t="s">
        <v>36</v>
      </c>
      <c r="B88" s="118">
        <v>244</v>
      </c>
      <c r="C88" s="118">
        <v>310</v>
      </c>
      <c r="D88" s="5">
        <f t="shared" ref="D88:D90" si="14">E88+F88</f>
        <v>0</v>
      </c>
      <c r="E88" s="2">
        <f>'платные на 2021 год '!E194</f>
        <v>0</v>
      </c>
      <c r="F88" s="2"/>
    </row>
    <row r="89" spans="1:6" ht="95.25" customHeight="1" x14ac:dyDescent="0.25">
      <c r="A89" s="116" t="s">
        <v>68</v>
      </c>
      <c r="B89" s="118">
        <v>244</v>
      </c>
      <c r="C89" s="118">
        <v>320</v>
      </c>
      <c r="D89" s="5">
        <f t="shared" si="14"/>
        <v>0</v>
      </c>
      <c r="E89" s="2">
        <f>'платные на 2021 год '!E195</f>
        <v>0</v>
      </c>
      <c r="F89" s="2"/>
    </row>
    <row r="90" spans="1:6" ht="75" x14ac:dyDescent="0.25">
      <c r="A90" s="116" t="s">
        <v>60</v>
      </c>
      <c r="B90" s="118" t="s">
        <v>5</v>
      </c>
      <c r="C90" s="118">
        <v>340</v>
      </c>
      <c r="D90" s="5">
        <f t="shared" si="14"/>
        <v>382190</v>
      </c>
      <c r="E90" s="2">
        <f>E92+E93+E94+E95+E96+E97+E99</f>
        <v>382190</v>
      </c>
      <c r="F90" s="2">
        <f>F92+F93+F94+F95+F96+F97+F99</f>
        <v>0</v>
      </c>
    </row>
    <row r="91" spans="1:6" ht="18.75" x14ac:dyDescent="0.25">
      <c r="A91" s="116" t="s">
        <v>6</v>
      </c>
      <c r="B91" s="118"/>
      <c r="C91" s="118"/>
      <c r="D91" s="5"/>
      <c r="E91" s="2"/>
      <c r="F91" s="2"/>
    </row>
    <row r="92" spans="1:6" ht="131.25" x14ac:dyDescent="0.25">
      <c r="A92" s="116" t="s">
        <v>37</v>
      </c>
      <c r="B92" s="118">
        <v>244</v>
      </c>
      <c r="C92" s="118">
        <v>341</v>
      </c>
      <c r="D92" s="5">
        <f t="shared" ref="D92:D99" si="15">E92+F92</f>
        <v>15000</v>
      </c>
      <c r="E92" s="2">
        <f>'платные на 2021 год '!E198</f>
        <v>15000</v>
      </c>
      <c r="F92" s="2"/>
    </row>
    <row r="93" spans="1:6" ht="75" customHeight="1" x14ac:dyDescent="0.25">
      <c r="A93" s="116" t="s">
        <v>38</v>
      </c>
      <c r="B93" s="118">
        <v>244</v>
      </c>
      <c r="C93" s="118">
        <v>342</v>
      </c>
      <c r="D93" s="5">
        <f t="shared" si="15"/>
        <v>0</v>
      </c>
      <c r="E93" s="2">
        <f>'платные на 2021 год '!E199</f>
        <v>0</v>
      </c>
      <c r="F93" s="2"/>
    </row>
    <row r="94" spans="1:6" ht="96" customHeight="1" x14ac:dyDescent="0.25">
      <c r="A94" s="116" t="s">
        <v>39</v>
      </c>
      <c r="B94" s="118">
        <v>244</v>
      </c>
      <c r="C94" s="118">
        <v>343</v>
      </c>
      <c r="D94" s="5">
        <f t="shared" si="15"/>
        <v>0</v>
      </c>
      <c r="E94" s="2">
        <f>'платные на 2021 год '!E200</f>
        <v>0</v>
      </c>
      <c r="F94" s="2"/>
    </row>
    <row r="95" spans="1:6" ht="99.75" customHeight="1" x14ac:dyDescent="0.25">
      <c r="A95" s="116" t="s">
        <v>40</v>
      </c>
      <c r="B95" s="118">
        <v>244</v>
      </c>
      <c r="C95" s="118">
        <v>344</v>
      </c>
      <c r="D95" s="5">
        <f t="shared" si="15"/>
        <v>40000</v>
      </c>
      <c r="E95" s="2">
        <f>'платные на 2021 год '!E201</f>
        <v>40000</v>
      </c>
      <c r="F95" s="2"/>
    </row>
    <row r="96" spans="1:6" ht="56.25" x14ac:dyDescent="0.25">
      <c r="A96" s="116" t="s">
        <v>41</v>
      </c>
      <c r="B96" s="118">
        <v>244</v>
      </c>
      <c r="C96" s="118">
        <v>345</v>
      </c>
      <c r="D96" s="5">
        <f t="shared" si="15"/>
        <v>20000</v>
      </c>
      <c r="E96" s="2">
        <f>'платные на 2021 год '!E202</f>
        <v>20000</v>
      </c>
      <c r="F96" s="2"/>
    </row>
    <row r="97" spans="1:6" ht="97.5" customHeight="1" x14ac:dyDescent="0.25">
      <c r="A97" s="116" t="s">
        <v>42</v>
      </c>
      <c r="B97" s="118">
        <v>244</v>
      </c>
      <c r="C97" s="118">
        <v>346</v>
      </c>
      <c r="D97" s="5">
        <f t="shared" si="15"/>
        <v>307190</v>
      </c>
      <c r="E97" s="2">
        <f>'платные на 2021 год '!E203</f>
        <v>307190</v>
      </c>
      <c r="F97" s="2"/>
    </row>
    <row r="98" spans="1:6" ht="108" customHeight="1" x14ac:dyDescent="0.25">
      <c r="A98" s="151" t="s">
        <v>356</v>
      </c>
      <c r="B98" s="152">
        <v>244</v>
      </c>
      <c r="C98" s="152">
        <v>347</v>
      </c>
      <c r="D98" s="5">
        <v>0</v>
      </c>
      <c r="E98" s="2">
        <v>0</v>
      </c>
      <c r="F98" s="2"/>
    </row>
    <row r="99" spans="1:6" ht="112.5" x14ac:dyDescent="0.25">
      <c r="A99" s="116" t="s">
        <v>43</v>
      </c>
      <c r="B99" s="118">
        <v>244</v>
      </c>
      <c r="C99" s="118">
        <v>349</v>
      </c>
      <c r="D99" s="5">
        <f t="shared" si="15"/>
        <v>0</v>
      </c>
      <c r="E99" s="2">
        <f>'платные на 2021 год '!E204</f>
        <v>0</v>
      </c>
      <c r="F99" s="2"/>
    </row>
    <row r="100" spans="1:6" ht="18.75" x14ac:dyDescent="0.25">
      <c r="A100" s="15"/>
      <c r="B100" s="19"/>
      <c r="C100" s="19"/>
      <c r="D100" s="36"/>
      <c r="E100" s="36"/>
      <c r="F100" s="36"/>
    </row>
    <row r="101" spans="1:6" x14ac:dyDescent="0.25">
      <c r="A101" s="11"/>
    </row>
    <row r="102" spans="1:6" ht="37.5" x14ac:dyDescent="0.3">
      <c r="A102" s="29" t="s">
        <v>52</v>
      </c>
      <c r="B102" s="162"/>
      <c r="C102" s="162"/>
      <c r="D102" s="10"/>
      <c r="E102" s="162" t="s">
        <v>294</v>
      </c>
      <c r="F102" s="162"/>
    </row>
    <row r="103" spans="1:6" ht="18.75" x14ac:dyDescent="0.3">
      <c r="A103" s="29"/>
      <c r="B103" s="161" t="s">
        <v>53</v>
      </c>
      <c r="C103" s="161"/>
      <c r="D103" s="10"/>
      <c r="E103" s="161" t="s">
        <v>54</v>
      </c>
      <c r="F103" s="161"/>
    </row>
    <row r="104" spans="1:6" ht="18.75" x14ac:dyDescent="0.3">
      <c r="A104" s="29"/>
      <c r="B104" s="10"/>
      <c r="C104" s="10"/>
      <c r="D104" s="10"/>
      <c r="E104" s="10"/>
      <c r="F104" s="10"/>
    </row>
    <row r="105" spans="1:6" ht="37.5" x14ac:dyDescent="0.3">
      <c r="A105" s="29" t="s">
        <v>55</v>
      </c>
      <c r="B105" s="162"/>
      <c r="C105" s="162"/>
      <c r="D105" s="10"/>
      <c r="E105" s="162" t="s">
        <v>295</v>
      </c>
      <c r="F105" s="162"/>
    </row>
    <row r="106" spans="1:6" ht="18.75" x14ac:dyDescent="0.3">
      <c r="A106" s="29"/>
      <c r="B106" s="161" t="s">
        <v>53</v>
      </c>
      <c r="C106" s="161"/>
      <c r="D106" s="10"/>
      <c r="E106" s="161" t="s">
        <v>54</v>
      </c>
      <c r="F106" s="161"/>
    </row>
    <row r="107" spans="1:6" ht="18.75" x14ac:dyDescent="0.3">
      <c r="A107" s="29"/>
      <c r="B107" s="117"/>
      <c r="C107" s="117"/>
      <c r="D107" s="10"/>
      <c r="E107" s="117"/>
      <c r="F107" s="117"/>
    </row>
    <row r="108" spans="1:6" ht="18.75" x14ac:dyDescent="0.3">
      <c r="A108" s="29" t="s">
        <v>56</v>
      </c>
      <c r="B108" s="162"/>
      <c r="C108" s="162"/>
      <c r="D108" s="10"/>
      <c r="E108" s="162" t="s">
        <v>296</v>
      </c>
      <c r="F108" s="162"/>
    </row>
    <row r="109" spans="1:6" ht="18.75" x14ac:dyDescent="0.3">
      <c r="A109" s="29"/>
      <c r="B109" s="161" t="s">
        <v>53</v>
      </c>
      <c r="C109" s="161"/>
      <c r="D109" s="10"/>
      <c r="E109" s="161" t="s">
        <v>54</v>
      </c>
      <c r="F109" s="161"/>
    </row>
    <row r="110" spans="1:6" ht="18.75" x14ac:dyDescent="0.3">
      <c r="A110" s="29" t="s">
        <v>57</v>
      </c>
      <c r="B110" s="10"/>
      <c r="C110" s="10"/>
      <c r="D110" s="10"/>
      <c r="E110" s="10"/>
      <c r="F110" s="10"/>
    </row>
    <row r="111" spans="1:6" ht="18.75" x14ac:dyDescent="0.3">
      <c r="A111" s="160" t="s">
        <v>44</v>
      </c>
      <c r="B111" s="160"/>
      <c r="C111" s="10"/>
      <c r="D111" s="10"/>
      <c r="E111" s="10"/>
      <c r="F111" s="10"/>
    </row>
  </sheetData>
  <mergeCells count="27">
    <mergeCell ref="A78:A79"/>
    <mergeCell ref="A1:F1"/>
    <mergeCell ref="A2:F2"/>
    <mergeCell ref="A5:A7"/>
    <mergeCell ref="B5:B7"/>
    <mergeCell ref="C5:C7"/>
    <mergeCell ref="D5:D7"/>
    <mergeCell ref="E5:F5"/>
    <mergeCell ref="E6:F6"/>
    <mergeCell ref="A12:F12"/>
    <mergeCell ref="A31:A32"/>
    <mergeCell ref="A34:A35"/>
    <mergeCell ref="A56:F56"/>
    <mergeCell ref="A75:A76"/>
    <mergeCell ref="B102:C102"/>
    <mergeCell ref="E102:F102"/>
    <mergeCell ref="B103:C103"/>
    <mergeCell ref="E103:F103"/>
    <mergeCell ref="B105:C105"/>
    <mergeCell ref="E105:F105"/>
    <mergeCell ref="A111:B111"/>
    <mergeCell ref="B106:C106"/>
    <mergeCell ref="E106:F106"/>
    <mergeCell ref="B108:C108"/>
    <mergeCell ref="E108:F108"/>
    <mergeCell ref="B109:C109"/>
    <mergeCell ref="E109:F109"/>
  </mergeCells>
  <pageMargins left="1.3779527559055118" right="0.39370078740157483" top="0.98425196850393704" bottom="0.78740157480314965" header="0.31496062992125984" footer="0.31496062992125984"/>
  <pageSetup paperSize="9" scale="75" firstPageNumber="12" orientation="portrait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8"/>
  <sheetViews>
    <sheetView view="pageBreakPreview" topLeftCell="A82" zoomScale="60" zoomScaleNormal="100" workbookViewId="0">
      <selection activeCell="D70" sqref="D70:E70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8" ht="39" customHeight="1" x14ac:dyDescent="0.25">
      <c r="A1" s="6"/>
      <c r="E1" s="223"/>
      <c r="F1" s="223"/>
      <c r="G1" s="223"/>
    </row>
    <row r="2" spans="1:8" ht="40.15" customHeight="1" x14ac:dyDescent="0.3">
      <c r="A2" s="221" t="s">
        <v>316</v>
      </c>
      <c r="B2" s="221"/>
      <c r="C2" s="221"/>
      <c r="D2" s="221"/>
      <c r="E2" s="221"/>
      <c r="F2" s="221"/>
      <c r="G2" s="221"/>
      <c r="H2" s="131"/>
    </row>
    <row r="3" spans="1:8" ht="18.75" x14ac:dyDescent="0.3">
      <c r="A3" s="123"/>
      <c r="B3" s="123"/>
      <c r="C3" s="123"/>
      <c r="D3" s="123"/>
      <c r="E3" s="123"/>
      <c r="F3" s="123"/>
      <c r="G3" s="123"/>
      <c r="H3" s="131"/>
    </row>
    <row r="4" spans="1:8" ht="35.450000000000003" customHeight="1" x14ac:dyDescent="0.3">
      <c r="A4" s="221" t="s">
        <v>317</v>
      </c>
      <c r="B4" s="221"/>
      <c r="C4" s="221"/>
      <c r="D4" s="221"/>
      <c r="E4" s="221"/>
      <c r="F4" s="221"/>
      <c r="G4" s="221"/>
      <c r="H4" s="131"/>
    </row>
    <row r="5" spans="1:8" ht="18.75" x14ac:dyDescent="0.3">
      <c r="A5" s="120"/>
      <c r="B5" s="131"/>
      <c r="C5" s="131"/>
      <c r="D5" s="131"/>
      <c r="E5" s="131"/>
      <c r="F5" s="131"/>
      <c r="G5" s="131"/>
      <c r="H5" s="131"/>
    </row>
    <row r="6" spans="1:8" ht="43.9" customHeight="1" x14ac:dyDescent="0.3">
      <c r="A6" s="221" t="s">
        <v>173</v>
      </c>
      <c r="B6" s="221"/>
      <c r="C6" s="221"/>
      <c r="D6" s="221"/>
      <c r="E6" s="221"/>
      <c r="F6" s="221"/>
      <c r="G6" s="221"/>
      <c r="H6" s="131"/>
    </row>
    <row r="7" spans="1:8" ht="18.75" x14ac:dyDescent="0.3">
      <c r="A7" s="123"/>
      <c r="B7" s="123"/>
      <c r="C7" s="123"/>
      <c r="D7" s="123"/>
      <c r="E7" s="123"/>
      <c r="F7" s="123"/>
      <c r="G7" s="123"/>
      <c r="H7" s="131"/>
    </row>
    <row r="8" spans="1:8" ht="18.75" x14ac:dyDescent="0.3">
      <c r="A8" s="120"/>
      <c r="B8" s="131"/>
      <c r="C8" s="131"/>
      <c r="D8" s="131"/>
      <c r="E8" s="131"/>
      <c r="F8" s="131"/>
      <c r="G8" s="131"/>
      <c r="H8" s="131"/>
    </row>
    <row r="9" spans="1:8" ht="18.75" x14ac:dyDescent="0.3">
      <c r="A9" s="9" t="s">
        <v>254</v>
      </c>
      <c r="B9" s="10">
        <v>130</v>
      </c>
      <c r="C9" s="131"/>
      <c r="D9" s="131"/>
      <c r="E9" s="131"/>
      <c r="F9" s="131"/>
      <c r="G9" s="131"/>
      <c r="H9" s="131"/>
    </row>
    <row r="10" spans="1:8" ht="18.75" x14ac:dyDescent="0.3">
      <c r="A10" s="138"/>
      <c r="B10" s="131"/>
      <c r="C10" s="131"/>
      <c r="D10" s="131"/>
      <c r="E10" s="131"/>
      <c r="F10" s="131"/>
      <c r="G10" s="131"/>
      <c r="H10" s="131"/>
    </row>
    <row r="11" spans="1:8" ht="41.45" customHeight="1" x14ac:dyDescent="0.3">
      <c r="A11" s="124" t="s">
        <v>85</v>
      </c>
      <c r="B11" s="190" t="s">
        <v>171</v>
      </c>
      <c r="C11" s="190"/>
      <c r="D11" s="190" t="s">
        <v>172</v>
      </c>
      <c r="E11" s="190"/>
      <c r="F11" s="190" t="s">
        <v>93</v>
      </c>
      <c r="G11" s="190"/>
      <c r="H11" s="131"/>
    </row>
    <row r="12" spans="1:8" ht="18.75" x14ac:dyDescent="0.3">
      <c r="A12" s="124">
        <v>1</v>
      </c>
      <c r="B12" s="190">
        <v>2</v>
      </c>
      <c r="C12" s="190"/>
      <c r="D12" s="190">
        <v>3</v>
      </c>
      <c r="E12" s="190"/>
      <c r="F12" s="190">
        <v>4</v>
      </c>
      <c r="G12" s="190"/>
      <c r="H12" s="131"/>
    </row>
    <row r="13" spans="1:8" ht="75" x14ac:dyDescent="0.3">
      <c r="A13" s="13" t="s">
        <v>163</v>
      </c>
      <c r="B13" s="190" t="s">
        <v>330</v>
      </c>
      <c r="C13" s="190"/>
      <c r="D13" s="190">
        <v>161.29</v>
      </c>
      <c r="E13" s="190"/>
      <c r="F13" s="220">
        <f>'платные на 2021 год '!D13</f>
        <v>2500000</v>
      </c>
      <c r="G13" s="220"/>
      <c r="H13" s="131"/>
    </row>
    <row r="14" spans="1:8" ht="18.75" x14ac:dyDescent="0.3">
      <c r="A14" s="120"/>
      <c r="B14" s="131"/>
      <c r="C14" s="131"/>
      <c r="D14" s="131"/>
      <c r="E14" s="131"/>
      <c r="F14" s="131"/>
      <c r="G14" s="131"/>
      <c r="H14" s="131"/>
    </row>
    <row r="15" spans="1:8" ht="18.75" x14ac:dyDescent="0.3">
      <c r="A15" s="15"/>
      <c r="B15" s="19"/>
      <c r="C15" s="19"/>
      <c r="D15" s="19"/>
      <c r="E15" s="19"/>
      <c r="F15" s="19"/>
      <c r="G15" s="19"/>
      <c r="H15" s="131"/>
    </row>
    <row r="16" spans="1:8" ht="18.75" x14ac:dyDescent="0.3">
      <c r="A16" s="15"/>
      <c r="B16" s="19"/>
      <c r="C16" s="19"/>
      <c r="D16" s="19"/>
      <c r="E16" s="19"/>
      <c r="F16" s="19"/>
      <c r="G16" s="19"/>
      <c r="H16" s="131"/>
    </row>
    <row r="17" spans="1:8" ht="48.6" customHeight="1" x14ac:dyDescent="0.3">
      <c r="A17" s="221" t="s">
        <v>370</v>
      </c>
      <c r="B17" s="221"/>
      <c r="C17" s="221"/>
      <c r="D17" s="221"/>
      <c r="E17" s="221"/>
      <c r="F17" s="221"/>
      <c r="G17" s="221"/>
      <c r="H17" s="131"/>
    </row>
    <row r="18" spans="1:8" ht="18.75" x14ac:dyDescent="0.3">
      <c r="A18" s="8"/>
      <c r="B18" s="131"/>
      <c r="C18" s="131"/>
      <c r="D18" s="131"/>
      <c r="E18" s="131"/>
      <c r="F18" s="131"/>
      <c r="G18" s="131"/>
      <c r="H18" s="131"/>
    </row>
    <row r="19" spans="1:8" ht="18.75" x14ac:dyDescent="0.3">
      <c r="A19" s="193" t="s">
        <v>188</v>
      </c>
      <c r="B19" s="193"/>
      <c r="C19" s="193"/>
      <c r="D19" s="193"/>
      <c r="E19" s="193"/>
      <c r="F19" s="193"/>
      <c r="G19" s="193"/>
      <c r="H19" s="131"/>
    </row>
    <row r="20" spans="1:8" ht="18.75" x14ac:dyDescent="0.3">
      <c r="A20" s="9"/>
      <c r="B20" s="131"/>
      <c r="C20" s="131"/>
      <c r="D20" s="131"/>
      <c r="E20" s="131"/>
      <c r="F20" s="131"/>
      <c r="G20" s="131"/>
      <c r="H20" s="131"/>
    </row>
    <row r="21" spans="1:8" ht="18.75" x14ac:dyDescent="0.3">
      <c r="A21" s="9" t="s">
        <v>144</v>
      </c>
      <c r="B21" s="10">
        <v>111</v>
      </c>
      <c r="C21" s="131"/>
      <c r="D21" s="131"/>
      <c r="E21" s="131"/>
      <c r="F21" s="131"/>
      <c r="G21" s="131"/>
      <c r="H21" s="131"/>
    </row>
    <row r="22" spans="1:8" ht="18.75" x14ac:dyDescent="0.3">
      <c r="A22" s="138"/>
      <c r="B22" s="131"/>
      <c r="C22" s="131"/>
      <c r="D22" s="131"/>
      <c r="E22" s="131"/>
      <c r="F22" s="131"/>
      <c r="G22" s="131"/>
      <c r="H22" s="131"/>
    </row>
    <row r="23" spans="1:8" ht="54" customHeight="1" x14ac:dyDescent="0.3">
      <c r="A23" s="190" t="s">
        <v>75</v>
      </c>
      <c r="B23" s="190" t="s">
        <v>76</v>
      </c>
      <c r="C23" s="190" t="s">
        <v>77</v>
      </c>
      <c r="D23" s="190"/>
      <c r="E23" s="190"/>
      <c r="F23" s="190"/>
      <c r="G23" s="190" t="s">
        <v>78</v>
      </c>
      <c r="H23" s="131"/>
    </row>
    <row r="24" spans="1:8" ht="18.75" x14ac:dyDescent="0.3">
      <c r="A24" s="190"/>
      <c r="B24" s="190"/>
      <c r="C24" s="190" t="s">
        <v>79</v>
      </c>
      <c r="D24" s="190" t="s">
        <v>6</v>
      </c>
      <c r="E24" s="190"/>
      <c r="F24" s="190"/>
      <c r="G24" s="190"/>
      <c r="H24" s="131"/>
    </row>
    <row r="25" spans="1:8" ht="75" x14ac:dyDescent="0.3">
      <c r="A25" s="190"/>
      <c r="B25" s="190"/>
      <c r="C25" s="190"/>
      <c r="D25" s="12" t="s">
        <v>80</v>
      </c>
      <c r="E25" s="12" t="s">
        <v>81</v>
      </c>
      <c r="F25" s="12" t="s">
        <v>82</v>
      </c>
      <c r="G25" s="190"/>
      <c r="H25" s="131"/>
    </row>
    <row r="26" spans="1:8" ht="18.75" x14ac:dyDescent="0.3">
      <c r="A26" s="124">
        <v>1</v>
      </c>
      <c r="B26" s="124">
        <v>2</v>
      </c>
      <c r="C26" s="124">
        <v>3</v>
      </c>
      <c r="D26" s="124">
        <v>4</v>
      </c>
      <c r="E26" s="124">
        <v>4</v>
      </c>
      <c r="F26" s="124">
        <v>5</v>
      </c>
      <c r="G26" s="124">
        <v>7</v>
      </c>
      <c r="H26" s="131"/>
    </row>
    <row r="27" spans="1:8" ht="37.5" x14ac:dyDescent="0.3">
      <c r="A27" s="124" t="s">
        <v>332</v>
      </c>
      <c r="B27" s="124">
        <v>35</v>
      </c>
      <c r="C27" s="125">
        <v>65000</v>
      </c>
      <c r="D27" s="125">
        <v>0</v>
      </c>
      <c r="E27" s="125">
        <v>0</v>
      </c>
      <c r="F27" s="125">
        <v>65000</v>
      </c>
      <c r="G27" s="125">
        <f>'платные на 2021 год '!D31+'платные на 2021 год '!D65</f>
        <v>780000</v>
      </c>
      <c r="H27" s="131"/>
    </row>
    <row r="28" spans="1:8" ht="18.75" x14ac:dyDescent="0.3">
      <c r="A28" s="145" t="s">
        <v>337</v>
      </c>
      <c r="B28" s="144">
        <v>35</v>
      </c>
      <c r="C28" s="144">
        <v>65000</v>
      </c>
      <c r="D28" s="144">
        <v>0</v>
      </c>
      <c r="E28" s="144">
        <v>0</v>
      </c>
      <c r="F28" s="144">
        <v>65000</v>
      </c>
      <c r="G28" s="144">
        <v>780000</v>
      </c>
      <c r="H28" s="131"/>
    </row>
    <row r="29" spans="1:8" ht="18.75" x14ac:dyDescent="0.3">
      <c r="A29" s="193" t="s">
        <v>179</v>
      </c>
      <c r="B29" s="193"/>
      <c r="C29" s="193"/>
      <c r="D29" s="193"/>
      <c r="E29" s="193"/>
      <c r="F29" s="193"/>
      <c r="G29" s="193"/>
      <c r="H29" s="131"/>
    </row>
    <row r="30" spans="1:8" ht="18.75" x14ac:dyDescent="0.3">
      <c r="A30" s="126"/>
      <c r="B30" s="126"/>
      <c r="C30" s="126"/>
      <c r="D30" s="126"/>
      <c r="E30" s="126"/>
      <c r="F30" s="126"/>
      <c r="G30" s="126"/>
      <c r="H30" s="131"/>
    </row>
    <row r="31" spans="1:8" ht="18.75" x14ac:dyDescent="0.3">
      <c r="A31" s="9" t="s">
        <v>144</v>
      </c>
      <c r="B31" s="10">
        <v>119</v>
      </c>
      <c r="C31" s="131"/>
      <c r="D31" s="131"/>
      <c r="E31" s="131"/>
      <c r="F31" s="131"/>
      <c r="G31" s="131"/>
      <c r="H31" s="131"/>
    </row>
    <row r="32" spans="1:8" ht="18.75" x14ac:dyDescent="0.3">
      <c r="A32" s="138"/>
      <c r="B32" s="131"/>
      <c r="C32" s="131"/>
      <c r="D32" s="131"/>
      <c r="E32" s="131"/>
      <c r="F32" s="131"/>
      <c r="G32" s="131"/>
      <c r="H32" s="131"/>
    </row>
    <row r="33" spans="1:8" ht="129" customHeight="1" x14ac:dyDescent="0.3">
      <c r="A33" s="190" t="s">
        <v>83</v>
      </c>
      <c r="B33" s="190" t="s">
        <v>243</v>
      </c>
      <c r="C33" s="190"/>
      <c r="D33" s="190" t="s">
        <v>184</v>
      </c>
      <c r="E33" s="190"/>
      <c r="F33" s="190" t="s">
        <v>84</v>
      </c>
      <c r="G33" s="190"/>
      <c r="H33" s="131"/>
    </row>
    <row r="34" spans="1:8" ht="15" customHeight="1" x14ac:dyDescent="0.3">
      <c r="A34" s="190"/>
      <c r="B34" s="190"/>
      <c r="C34" s="190"/>
      <c r="D34" s="190"/>
      <c r="E34" s="190"/>
      <c r="F34" s="190"/>
      <c r="G34" s="190"/>
      <c r="H34" s="131"/>
    </row>
    <row r="35" spans="1:8" ht="18.75" x14ac:dyDescent="0.3">
      <c r="A35" s="129">
        <v>1</v>
      </c>
      <c r="B35" s="190">
        <v>2</v>
      </c>
      <c r="C35" s="190"/>
      <c r="D35" s="190">
        <v>3</v>
      </c>
      <c r="E35" s="190"/>
      <c r="F35" s="190">
        <v>4</v>
      </c>
      <c r="G35" s="190"/>
      <c r="H35" s="131"/>
    </row>
    <row r="36" spans="1:8" ht="18.75" x14ac:dyDescent="0.3">
      <c r="A36" s="129">
        <v>35</v>
      </c>
      <c r="B36" s="220">
        <f>'платные на 2021 год '!D65+'платные на 2021 год '!D31+'платные на 2021 год '!D33</f>
        <v>1015560</v>
      </c>
      <c r="C36" s="220"/>
      <c r="D36" s="220">
        <f>G27</f>
        <v>780000</v>
      </c>
      <c r="E36" s="220"/>
      <c r="F36" s="220">
        <f>B36-D36</f>
        <v>235560</v>
      </c>
      <c r="G36" s="220"/>
      <c r="H36" s="131"/>
    </row>
    <row r="37" spans="1:8" ht="18.75" x14ac:dyDescent="0.3">
      <c r="A37" s="8"/>
      <c r="B37" s="131"/>
      <c r="C37" s="131"/>
      <c r="D37" s="131"/>
      <c r="E37" s="131"/>
      <c r="F37" s="131"/>
      <c r="G37" s="131"/>
      <c r="H37" s="131"/>
    </row>
    <row r="38" spans="1:8" ht="43.15" customHeight="1" x14ac:dyDescent="0.3">
      <c r="A38" s="189" t="s">
        <v>212</v>
      </c>
      <c r="B38" s="189"/>
      <c r="C38" s="189"/>
      <c r="D38" s="189"/>
      <c r="E38" s="189"/>
      <c r="F38" s="189"/>
      <c r="G38" s="189"/>
      <c r="H38" s="131"/>
    </row>
    <row r="39" spans="1:8" ht="18" customHeight="1" x14ac:dyDescent="0.3">
      <c r="A39" s="9" t="s">
        <v>144</v>
      </c>
      <c r="B39" s="10">
        <v>853</v>
      </c>
      <c r="C39" s="131"/>
      <c r="D39" s="131"/>
      <c r="E39" s="131"/>
      <c r="F39" s="131"/>
      <c r="G39" s="131"/>
      <c r="H39" s="131"/>
    </row>
    <row r="40" spans="1:8" ht="18" customHeight="1" x14ac:dyDescent="0.3">
      <c r="A40" s="138"/>
      <c r="B40" s="131"/>
      <c r="C40" s="131"/>
      <c r="D40" s="131"/>
      <c r="E40" s="131"/>
      <c r="F40" s="131"/>
      <c r="G40" s="131"/>
      <c r="H40" s="131"/>
    </row>
    <row r="41" spans="1:8" ht="54.6" customHeight="1" x14ac:dyDescent="0.3">
      <c r="A41" s="124" t="s">
        <v>85</v>
      </c>
      <c r="B41" s="190" t="s">
        <v>108</v>
      </c>
      <c r="C41" s="190"/>
      <c r="D41" s="190" t="s">
        <v>109</v>
      </c>
      <c r="E41" s="190"/>
      <c r="F41" s="190" t="s">
        <v>110</v>
      </c>
      <c r="G41" s="190"/>
      <c r="H41" s="131"/>
    </row>
    <row r="42" spans="1:8" ht="18" customHeight="1" x14ac:dyDescent="0.3">
      <c r="A42" s="124">
        <v>1</v>
      </c>
      <c r="B42" s="190">
        <v>2</v>
      </c>
      <c r="C42" s="190"/>
      <c r="D42" s="190">
        <v>3</v>
      </c>
      <c r="E42" s="190"/>
      <c r="F42" s="190">
        <v>4</v>
      </c>
      <c r="G42" s="190"/>
      <c r="H42" s="131"/>
    </row>
    <row r="43" spans="1:8" ht="18" customHeight="1" x14ac:dyDescent="0.3">
      <c r="A43" s="124"/>
      <c r="B43" s="191"/>
      <c r="C43" s="192"/>
      <c r="D43" s="191"/>
      <c r="E43" s="192"/>
      <c r="F43" s="191"/>
      <c r="G43" s="192"/>
      <c r="H43" s="131"/>
    </row>
    <row r="44" spans="1:8" ht="113.25" customHeight="1" x14ac:dyDescent="0.3">
      <c r="A44" s="124" t="s">
        <v>335</v>
      </c>
      <c r="B44" s="191" t="s">
        <v>292</v>
      </c>
      <c r="C44" s="192"/>
      <c r="D44" s="191" t="s">
        <v>292</v>
      </c>
      <c r="E44" s="192"/>
      <c r="F44" s="210">
        <f>'платные на 2021 год '!D74</f>
        <v>200</v>
      </c>
      <c r="G44" s="192"/>
      <c r="H44" s="131"/>
    </row>
    <row r="45" spans="1:8" ht="84" customHeight="1" x14ac:dyDescent="0.3">
      <c r="A45" s="124" t="s">
        <v>336</v>
      </c>
      <c r="B45" s="191" t="s">
        <v>292</v>
      </c>
      <c r="C45" s="192"/>
      <c r="D45" s="191" t="s">
        <v>292</v>
      </c>
      <c r="E45" s="192"/>
      <c r="F45" s="210">
        <v>27000</v>
      </c>
      <c r="G45" s="192"/>
      <c r="H45" s="131"/>
    </row>
    <row r="46" spans="1:8" ht="18" customHeight="1" x14ac:dyDescent="0.3">
      <c r="A46" s="13" t="s">
        <v>324</v>
      </c>
      <c r="B46" s="231" t="s">
        <v>292</v>
      </c>
      <c r="C46" s="231"/>
      <c r="D46" s="231" t="s">
        <v>292</v>
      </c>
      <c r="E46" s="231"/>
      <c r="F46" s="232">
        <v>28050</v>
      </c>
      <c r="G46" s="232"/>
      <c r="H46" s="131"/>
    </row>
    <row r="47" spans="1:8" ht="18" customHeight="1" x14ac:dyDescent="0.3">
      <c r="A47" s="15"/>
      <c r="B47" s="139"/>
      <c r="C47" s="139"/>
      <c r="D47" s="139"/>
      <c r="E47" s="139"/>
      <c r="F47" s="142"/>
      <c r="G47" s="142"/>
      <c r="H47" s="131"/>
    </row>
    <row r="48" spans="1:8" ht="18" customHeight="1" x14ac:dyDescent="0.3">
      <c r="A48" s="15"/>
      <c r="B48" s="139"/>
      <c r="C48" s="139"/>
      <c r="D48" s="139"/>
      <c r="E48" s="139"/>
      <c r="F48" s="142"/>
      <c r="G48" s="142"/>
      <c r="H48" s="131"/>
    </row>
    <row r="49" spans="1:8" ht="18" customHeight="1" x14ac:dyDescent="0.3">
      <c r="A49" s="15"/>
      <c r="B49" s="139"/>
      <c r="C49" s="139"/>
      <c r="D49" s="139"/>
      <c r="E49" s="139"/>
      <c r="F49" s="142"/>
      <c r="G49" s="142"/>
      <c r="H49" s="131"/>
    </row>
    <row r="50" spans="1:8" ht="18" customHeight="1" x14ac:dyDescent="0.3">
      <c r="A50" s="15"/>
      <c r="B50" s="139"/>
      <c r="C50" s="139"/>
      <c r="D50" s="139"/>
      <c r="E50" s="139"/>
      <c r="F50" s="142"/>
      <c r="G50" s="142"/>
      <c r="H50" s="131"/>
    </row>
    <row r="51" spans="1:8" ht="18" customHeight="1" x14ac:dyDescent="0.3">
      <c r="A51" s="15"/>
      <c r="B51" s="139"/>
      <c r="C51" s="139"/>
      <c r="D51" s="139"/>
      <c r="E51" s="139"/>
      <c r="F51" s="142"/>
      <c r="G51" s="142"/>
      <c r="H51" s="131"/>
    </row>
    <row r="52" spans="1:8" ht="18" customHeight="1" x14ac:dyDescent="0.3">
      <c r="A52" s="15"/>
      <c r="B52" s="139"/>
      <c r="C52" s="139"/>
      <c r="D52" s="139"/>
      <c r="E52" s="139"/>
      <c r="F52" s="139"/>
      <c r="G52" s="139"/>
      <c r="H52" s="131"/>
    </row>
    <row r="53" spans="1:8" ht="18" customHeight="1" x14ac:dyDescent="0.3">
      <c r="A53" s="15"/>
      <c r="B53" s="139"/>
      <c r="C53" s="139"/>
      <c r="D53" s="139"/>
      <c r="E53" s="139"/>
      <c r="F53" s="139"/>
      <c r="G53" s="139"/>
      <c r="H53" s="131"/>
    </row>
    <row r="54" spans="1:8" ht="18.75" customHeight="1" x14ac:dyDescent="0.3">
      <c r="A54" s="189" t="s">
        <v>213</v>
      </c>
      <c r="B54" s="189"/>
      <c r="C54" s="189"/>
      <c r="D54" s="189"/>
      <c r="E54" s="189"/>
      <c r="F54" s="189"/>
      <c r="G54" s="189"/>
      <c r="H54" s="131"/>
    </row>
    <row r="55" spans="1:8" ht="24.6" customHeight="1" x14ac:dyDescent="0.3">
      <c r="A55" s="193" t="s">
        <v>215</v>
      </c>
      <c r="B55" s="193"/>
      <c r="C55" s="193"/>
      <c r="D55" s="193"/>
      <c r="E55" s="193"/>
      <c r="F55" s="193"/>
      <c r="G55" s="193"/>
      <c r="H55" s="131"/>
    </row>
    <row r="56" spans="1:8" ht="18.75" x14ac:dyDescent="0.3">
      <c r="A56" s="9"/>
      <c r="B56" s="131"/>
      <c r="C56" s="131"/>
      <c r="D56" s="131"/>
      <c r="E56" s="131"/>
      <c r="F56" s="131"/>
      <c r="G56" s="131"/>
      <c r="H56" s="131"/>
    </row>
    <row r="57" spans="1:8" ht="18.75" x14ac:dyDescent="0.3">
      <c r="A57" s="9" t="s">
        <v>144</v>
      </c>
      <c r="B57" s="10">
        <v>244</v>
      </c>
      <c r="C57" s="131"/>
      <c r="D57" s="131"/>
      <c r="E57" s="131"/>
      <c r="F57" s="131"/>
      <c r="G57" s="131"/>
      <c r="H57" s="131"/>
    </row>
    <row r="58" spans="1:8" ht="18.75" x14ac:dyDescent="0.3">
      <c r="A58" s="8"/>
      <c r="B58" s="131"/>
      <c r="C58" s="131"/>
      <c r="D58" s="131"/>
      <c r="E58" s="131"/>
      <c r="F58" s="131"/>
      <c r="G58" s="131"/>
      <c r="H58" s="131"/>
    </row>
    <row r="59" spans="1:8" ht="72.599999999999994" customHeight="1" x14ac:dyDescent="0.3">
      <c r="A59" s="124" t="s">
        <v>85</v>
      </c>
      <c r="B59" s="190" t="s">
        <v>120</v>
      </c>
      <c r="C59" s="190"/>
      <c r="D59" s="190" t="s">
        <v>121</v>
      </c>
      <c r="E59" s="190"/>
      <c r="F59" s="190" t="s">
        <v>185</v>
      </c>
      <c r="G59" s="190"/>
      <c r="H59" s="131"/>
    </row>
    <row r="60" spans="1:8" ht="18.75" x14ac:dyDescent="0.3">
      <c r="A60" s="124">
        <v>1</v>
      </c>
      <c r="B60" s="191">
        <v>2</v>
      </c>
      <c r="C60" s="192"/>
      <c r="D60" s="191">
        <v>3</v>
      </c>
      <c r="E60" s="192"/>
      <c r="F60" s="233">
        <v>4</v>
      </c>
      <c r="G60" s="234"/>
      <c r="H60" s="131"/>
    </row>
    <row r="61" spans="1:8" ht="37.5" x14ac:dyDescent="0.3">
      <c r="A61" s="13" t="s">
        <v>122</v>
      </c>
      <c r="B61" s="233">
        <v>1</v>
      </c>
      <c r="C61" s="234"/>
      <c r="D61" s="233">
        <v>470.83</v>
      </c>
      <c r="E61" s="234"/>
      <c r="F61" s="235">
        <f>'платные на 2021 год '!D39</f>
        <v>5650</v>
      </c>
      <c r="G61" s="236"/>
      <c r="H61" s="131"/>
    </row>
    <row r="62" spans="1:8" ht="18.75" x14ac:dyDescent="0.3">
      <c r="A62" s="140"/>
      <c r="B62" s="131"/>
      <c r="C62" s="131"/>
      <c r="D62" s="131"/>
      <c r="E62" s="131"/>
      <c r="F62" s="131"/>
      <c r="G62" s="131"/>
      <c r="H62" s="131"/>
    </row>
    <row r="63" spans="1:8" ht="18.75" x14ac:dyDescent="0.3">
      <c r="A63" s="8"/>
      <c r="B63" s="131"/>
      <c r="C63" s="131"/>
      <c r="D63" s="131"/>
      <c r="E63" s="131"/>
      <c r="F63" s="131"/>
      <c r="G63" s="131"/>
      <c r="H63" s="131"/>
    </row>
    <row r="64" spans="1:8" ht="18.75" x14ac:dyDescent="0.3">
      <c r="A64" s="193" t="s">
        <v>217</v>
      </c>
      <c r="B64" s="193"/>
      <c r="C64" s="193"/>
      <c r="D64" s="193"/>
      <c r="E64" s="193"/>
      <c r="F64" s="193"/>
      <c r="G64" s="193"/>
      <c r="H64" s="131"/>
    </row>
    <row r="65" spans="1:8" ht="18.75" x14ac:dyDescent="0.3">
      <c r="A65" s="9"/>
      <c r="B65" s="131"/>
      <c r="C65" s="131"/>
      <c r="D65" s="131"/>
      <c r="E65" s="131"/>
      <c r="F65" s="131"/>
      <c r="G65" s="131"/>
      <c r="H65" s="131"/>
    </row>
    <row r="66" spans="1:8" ht="18.75" x14ac:dyDescent="0.3">
      <c r="A66" s="9" t="s">
        <v>144</v>
      </c>
      <c r="B66" s="10">
        <v>244</v>
      </c>
      <c r="C66" s="131">
        <v>247</v>
      </c>
      <c r="D66" s="131"/>
      <c r="E66" s="131"/>
      <c r="F66" s="131"/>
      <c r="G66" s="131"/>
      <c r="H66" s="131"/>
    </row>
    <row r="67" spans="1:8" ht="18.75" x14ac:dyDescent="0.3">
      <c r="A67" s="8"/>
      <c r="B67" s="131"/>
      <c r="C67" s="131"/>
      <c r="D67" s="131"/>
      <c r="E67" s="131"/>
      <c r="F67" s="131"/>
      <c r="G67" s="131"/>
      <c r="H67" s="131"/>
    </row>
    <row r="68" spans="1:8" ht="54.6" customHeight="1" x14ac:dyDescent="0.3">
      <c r="A68" s="124" t="s">
        <v>85</v>
      </c>
      <c r="B68" s="190" t="s">
        <v>125</v>
      </c>
      <c r="C68" s="190"/>
      <c r="D68" s="190" t="s">
        <v>126</v>
      </c>
      <c r="E68" s="190"/>
      <c r="F68" s="190" t="s">
        <v>93</v>
      </c>
      <c r="G68" s="190"/>
      <c r="H68" s="131"/>
    </row>
    <row r="69" spans="1:8" ht="18.75" x14ac:dyDescent="0.3">
      <c r="A69" s="124">
        <v>1</v>
      </c>
      <c r="B69" s="191">
        <v>2</v>
      </c>
      <c r="C69" s="192"/>
      <c r="D69" s="191">
        <v>3</v>
      </c>
      <c r="E69" s="192"/>
      <c r="F69" s="191">
        <v>4</v>
      </c>
      <c r="G69" s="192"/>
      <c r="H69" s="131"/>
    </row>
    <row r="70" spans="1:8" ht="75" x14ac:dyDescent="0.3">
      <c r="A70" s="13" t="s">
        <v>20</v>
      </c>
      <c r="B70" s="191" t="s">
        <v>297</v>
      </c>
      <c r="C70" s="192"/>
      <c r="D70" s="191">
        <v>5.5874899999999998</v>
      </c>
      <c r="E70" s="192"/>
      <c r="F70" s="210">
        <f>'платные на 2021 год '!D47</f>
        <v>131000</v>
      </c>
      <c r="G70" s="211"/>
      <c r="H70" s="131"/>
    </row>
    <row r="71" spans="1:8" ht="75" x14ac:dyDescent="0.3">
      <c r="A71" s="13" t="s">
        <v>21</v>
      </c>
      <c r="B71" s="191" t="s">
        <v>298</v>
      </c>
      <c r="C71" s="192"/>
      <c r="D71" s="191">
        <v>64.37</v>
      </c>
      <c r="E71" s="192"/>
      <c r="F71" s="210">
        <f>'платные на 2021 год '!D48</f>
        <v>2600</v>
      </c>
      <c r="G71" s="211"/>
      <c r="H71" s="131"/>
    </row>
    <row r="72" spans="1:8" ht="18.75" x14ac:dyDescent="0.3">
      <c r="A72" s="24" t="s">
        <v>293</v>
      </c>
      <c r="B72" s="191" t="s">
        <v>292</v>
      </c>
      <c r="C72" s="192"/>
      <c r="D72" s="191" t="s">
        <v>292</v>
      </c>
      <c r="E72" s="192"/>
      <c r="F72" s="210">
        <v>133600</v>
      </c>
      <c r="G72" s="211"/>
      <c r="H72" s="131"/>
    </row>
    <row r="73" spans="1:8" ht="18.75" x14ac:dyDescent="0.3">
      <c r="A73" s="25"/>
      <c r="B73" s="26"/>
      <c r="C73" s="26"/>
      <c r="D73" s="26"/>
      <c r="E73" s="26"/>
      <c r="F73" s="26"/>
      <c r="G73" s="26"/>
      <c r="H73" s="131"/>
    </row>
    <row r="74" spans="1:8" ht="18.75" x14ac:dyDescent="0.3">
      <c r="A74" s="212" t="s">
        <v>218</v>
      </c>
      <c r="B74" s="212"/>
      <c r="C74" s="212"/>
      <c r="D74" s="212"/>
      <c r="E74" s="212"/>
      <c r="F74" s="212"/>
      <c r="G74" s="212"/>
      <c r="H74" s="131"/>
    </row>
    <row r="75" spans="1:8" ht="18.75" x14ac:dyDescent="0.3">
      <c r="A75" s="128"/>
      <c r="B75" s="128"/>
      <c r="C75" s="128"/>
      <c r="D75" s="128"/>
      <c r="E75" s="128"/>
      <c r="F75" s="128"/>
      <c r="G75" s="128"/>
      <c r="H75" s="131"/>
    </row>
    <row r="76" spans="1:8" ht="18.75" x14ac:dyDescent="0.3">
      <c r="A76" s="9" t="s">
        <v>144</v>
      </c>
      <c r="B76" s="10">
        <v>244</v>
      </c>
      <c r="C76" s="131"/>
      <c r="D76" s="131"/>
      <c r="E76" s="131"/>
      <c r="F76" s="131"/>
      <c r="G76" s="131"/>
      <c r="H76" s="131"/>
    </row>
    <row r="77" spans="1:8" ht="18.75" x14ac:dyDescent="0.3">
      <c r="A77" s="8"/>
      <c r="B77" s="131"/>
      <c r="C77" s="131"/>
      <c r="D77" s="131"/>
      <c r="E77" s="131"/>
      <c r="F77" s="131"/>
      <c r="G77" s="131"/>
      <c r="H77" s="131"/>
    </row>
    <row r="78" spans="1:8" ht="49.15" customHeight="1" x14ac:dyDescent="0.3">
      <c r="A78" s="124" t="s">
        <v>85</v>
      </c>
      <c r="B78" s="190" t="s">
        <v>127</v>
      </c>
      <c r="C78" s="190"/>
      <c r="D78" s="190" t="s">
        <v>147</v>
      </c>
      <c r="E78" s="190"/>
      <c r="F78" s="190" t="s">
        <v>128</v>
      </c>
      <c r="G78" s="190"/>
      <c r="H78" s="131"/>
    </row>
    <row r="79" spans="1:8" ht="18.75" x14ac:dyDescent="0.3">
      <c r="A79" s="124">
        <v>1</v>
      </c>
      <c r="B79" s="191">
        <v>2</v>
      </c>
      <c r="C79" s="192"/>
      <c r="D79" s="191">
        <v>3</v>
      </c>
      <c r="E79" s="192"/>
      <c r="F79" s="191">
        <v>4</v>
      </c>
      <c r="G79" s="192"/>
      <c r="H79" s="131"/>
    </row>
    <row r="80" spans="1:8" ht="37.5" x14ac:dyDescent="0.3">
      <c r="A80" s="13" t="s">
        <v>129</v>
      </c>
      <c r="B80" s="191">
        <v>700</v>
      </c>
      <c r="C80" s="192"/>
      <c r="D80" s="191">
        <v>988.29</v>
      </c>
      <c r="E80" s="192"/>
      <c r="F80" s="210">
        <f>'платные на 2021 год '!D50</f>
        <v>691800</v>
      </c>
      <c r="G80" s="211"/>
      <c r="H80" s="131"/>
    </row>
    <row r="81" spans="1:8" ht="18.75" x14ac:dyDescent="0.3">
      <c r="A81" s="27"/>
      <c r="B81" s="26"/>
      <c r="C81" s="26"/>
      <c r="D81" s="26"/>
      <c r="E81" s="26"/>
      <c r="F81" s="26"/>
      <c r="G81" s="26"/>
      <c r="H81" s="131"/>
    </row>
    <row r="82" spans="1:8" ht="39" customHeight="1" x14ac:dyDescent="0.3">
      <c r="A82" s="209" t="s">
        <v>219</v>
      </c>
      <c r="B82" s="209"/>
      <c r="C82" s="209"/>
      <c r="D82" s="209"/>
      <c r="E82" s="209"/>
      <c r="F82" s="209"/>
      <c r="G82" s="209"/>
      <c r="H82" s="131"/>
    </row>
    <row r="83" spans="1:8" ht="18.75" x14ac:dyDescent="0.3">
      <c r="A83" s="9"/>
      <c r="B83" s="131"/>
      <c r="C83" s="131"/>
      <c r="D83" s="131"/>
      <c r="E83" s="131"/>
      <c r="F83" s="131"/>
      <c r="G83" s="131"/>
      <c r="H83" s="131"/>
    </row>
    <row r="84" spans="1:8" ht="18.75" x14ac:dyDescent="0.3">
      <c r="A84" s="28"/>
      <c r="B84" s="28"/>
      <c r="C84" s="28"/>
      <c r="D84" s="141"/>
      <c r="E84" s="141"/>
      <c r="F84" s="141"/>
      <c r="G84" s="141"/>
      <c r="H84" s="131"/>
    </row>
    <row r="85" spans="1:8" ht="18.75" x14ac:dyDescent="0.3">
      <c r="A85" s="9" t="s">
        <v>144</v>
      </c>
      <c r="B85" s="10">
        <v>244</v>
      </c>
      <c r="C85" s="131"/>
      <c r="D85" s="131"/>
      <c r="E85" s="131"/>
      <c r="F85" s="131"/>
      <c r="G85" s="131"/>
      <c r="H85" s="131"/>
    </row>
    <row r="86" spans="1:8" ht="18.75" x14ac:dyDescent="0.3">
      <c r="A86" s="8"/>
      <c r="B86" s="131"/>
      <c r="C86" s="131"/>
      <c r="D86" s="131"/>
      <c r="E86" s="131"/>
      <c r="F86" s="131"/>
      <c r="G86" s="131"/>
      <c r="H86" s="131"/>
    </row>
    <row r="87" spans="1:8" ht="43.9" customHeight="1" x14ac:dyDescent="0.3">
      <c r="A87" s="190" t="s">
        <v>85</v>
      </c>
      <c r="B87" s="190"/>
      <c r="C87" s="190"/>
      <c r="D87" s="190" t="s">
        <v>130</v>
      </c>
      <c r="E87" s="190"/>
      <c r="F87" s="190" t="s">
        <v>131</v>
      </c>
      <c r="G87" s="190"/>
      <c r="H87" s="131"/>
    </row>
    <row r="88" spans="1:8" ht="18.75" x14ac:dyDescent="0.3">
      <c r="A88" s="190">
        <v>1</v>
      </c>
      <c r="B88" s="190"/>
      <c r="C88" s="190"/>
      <c r="D88" s="195">
        <v>2</v>
      </c>
      <c r="E88" s="197"/>
      <c r="F88" s="195">
        <v>3</v>
      </c>
      <c r="G88" s="197"/>
      <c r="H88" s="131"/>
    </row>
    <row r="89" spans="1:8" ht="34.15" customHeight="1" x14ac:dyDescent="0.3">
      <c r="A89" s="206" t="s">
        <v>300</v>
      </c>
      <c r="B89" s="206"/>
      <c r="C89" s="206"/>
      <c r="D89" s="204">
        <v>12</v>
      </c>
      <c r="E89" s="205"/>
      <c r="F89" s="213">
        <v>9000</v>
      </c>
      <c r="G89" s="214"/>
      <c r="H89" s="131"/>
    </row>
    <row r="90" spans="1:8" ht="34.15" customHeight="1" x14ac:dyDescent="0.3">
      <c r="A90" s="206" t="s">
        <v>299</v>
      </c>
      <c r="B90" s="206"/>
      <c r="C90" s="206"/>
      <c r="D90" s="204">
        <v>12</v>
      </c>
      <c r="E90" s="205"/>
      <c r="F90" s="207">
        <v>180000</v>
      </c>
      <c r="G90" s="208"/>
      <c r="H90" s="131"/>
    </row>
    <row r="91" spans="1:8" ht="34.15" customHeight="1" x14ac:dyDescent="0.3">
      <c r="A91" s="206" t="s">
        <v>293</v>
      </c>
      <c r="B91" s="206"/>
      <c r="C91" s="206"/>
      <c r="D91" s="204" t="s">
        <v>292</v>
      </c>
      <c r="E91" s="205"/>
      <c r="F91" s="207">
        <f>F89+F90</f>
        <v>189000</v>
      </c>
      <c r="G91" s="208"/>
      <c r="H91" s="131"/>
    </row>
    <row r="92" spans="1:8" ht="18.75" x14ac:dyDescent="0.3">
      <c r="A92" s="29"/>
      <c r="B92" s="131"/>
      <c r="C92" s="131"/>
      <c r="D92" s="131"/>
      <c r="E92" s="131"/>
      <c r="F92" s="131"/>
      <c r="G92" s="131"/>
      <c r="H92" s="131"/>
    </row>
    <row r="93" spans="1:8" ht="18.75" x14ac:dyDescent="0.3">
      <c r="A93" s="193" t="s">
        <v>220</v>
      </c>
      <c r="B93" s="193"/>
      <c r="C93" s="193"/>
      <c r="D93" s="193"/>
      <c r="E93" s="193"/>
      <c r="F93" s="193"/>
      <c r="G93" s="193"/>
      <c r="H93" s="131"/>
    </row>
    <row r="94" spans="1:8" ht="18.75" x14ac:dyDescent="0.3">
      <c r="A94" s="9"/>
      <c r="B94" s="131"/>
      <c r="C94" s="131"/>
      <c r="D94" s="131"/>
      <c r="E94" s="131"/>
      <c r="F94" s="131"/>
      <c r="G94" s="131"/>
      <c r="H94" s="131"/>
    </row>
    <row r="95" spans="1:8" ht="18.75" x14ac:dyDescent="0.3">
      <c r="A95" s="28"/>
      <c r="B95" s="28"/>
      <c r="C95" s="28"/>
      <c r="D95" s="141"/>
      <c r="E95" s="141"/>
      <c r="F95" s="141"/>
      <c r="G95" s="141"/>
      <c r="H95" s="131"/>
    </row>
    <row r="96" spans="1:8" ht="18.75" x14ac:dyDescent="0.3">
      <c r="A96" s="9" t="s">
        <v>144</v>
      </c>
      <c r="B96" s="10">
        <v>244</v>
      </c>
      <c r="C96" s="131"/>
      <c r="D96" s="131"/>
      <c r="E96" s="131"/>
      <c r="F96" s="131"/>
      <c r="G96" s="131"/>
      <c r="H96" s="131"/>
    </row>
    <row r="97" spans="1:8" ht="18.75" x14ac:dyDescent="0.3">
      <c r="A97" s="8"/>
      <c r="B97" s="131"/>
      <c r="C97" s="131"/>
      <c r="D97" s="131"/>
      <c r="E97" s="131"/>
      <c r="F97" s="131"/>
      <c r="G97" s="131"/>
      <c r="H97" s="131"/>
    </row>
    <row r="98" spans="1:8" ht="30" customHeight="1" x14ac:dyDescent="0.3">
      <c r="A98" s="190" t="s">
        <v>85</v>
      </c>
      <c r="B98" s="190"/>
      <c r="C98" s="190"/>
      <c r="D98" s="190" t="s">
        <v>136</v>
      </c>
      <c r="E98" s="190"/>
      <c r="F98" s="190" t="s">
        <v>137</v>
      </c>
      <c r="G98" s="190"/>
      <c r="H98" s="131"/>
    </row>
    <row r="99" spans="1:8" ht="18.75" x14ac:dyDescent="0.3">
      <c r="A99" s="191">
        <v>1</v>
      </c>
      <c r="B99" s="194"/>
      <c r="C99" s="192"/>
      <c r="D99" s="195">
        <v>2</v>
      </c>
      <c r="E99" s="197"/>
      <c r="F99" s="195">
        <v>3</v>
      </c>
      <c r="G99" s="197"/>
      <c r="H99" s="131"/>
    </row>
    <row r="100" spans="1:8" ht="18.75" x14ac:dyDescent="0.3">
      <c r="A100" s="198" t="s">
        <v>138</v>
      </c>
      <c r="B100" s="203"/>
      <c r="C100" s="199"/>
      <c r="D100" s="204">
        <v>4</v>
      </c>
      <c r="E100" s="205"/>
      <c r="F100" s="213">
        <f>'платные на 2021 год '!D59</f>
        <v>55000</v>
      </c>
      <c r="G100" s="214"/>
      <c r="H100" s="131"/>
    </row>
    <row r="101" spans="1:8" ht="18.75" x14ac:dyDescent="0.3">
      <c r="A101" s="8"/>
      <c r="B101" s="131"/>
      <c r="C101" s="131"/>
      <c r="D101" s="131"/>
      <c r="E101" s="131"/>
      <c r="F101" s="131"/>
      <c r="G101" s="131"/>
      <c r="H101" s="131"/>
    </row>
    <row r="102" spans="1:8" ht="18.75" x14ac:dyDescent="0.3">
      <c r="A102" s="8"/>
      <c r="B102" s="131"/>
      <c r="C102" s="131"/>
      <c r="D102" s="131"/>
      <c r="E102" s="131"/>
      <c r="F102" s="131"/>
      <c r="G102" s="131"/>
      <c r="H102" s="131"/>
    </row>
    <row r="103" spans="1:8" ht="18.75" x14ac:dyDescent="0.3">
      <c r="A103" s="8"/>
      <c r="B103" s="131"/>
      <c r="C103" s="131"/>
      <c r="D103" s="131"/>
      <c r="E103" s="131"/>
      <c r="F103" s="131"/>
      <c r="G103" s="131"/>
      <c r="H103" s="131"/>
    </row>
    <row r="104" spans="1:8" ht="31.9" customHeight="1" x14ac:dyDescent="0.3">
      <c r="A104" s="189" t="s">
        <v>250</v>
      </c>
      <c r="B104" s="189"/>
      <c r="C104" s="189"/>
      <c r="D104" s="189"/>
      <c r="E104" s="189"/>
      <c r="F104" s="189"/>
      <c r="G104" s="189"/>
      <c r="H104" s="131"/>
    </row>
    <row r="105" spans="1:8" ht="18.75" x14ac:dyDescent="0.3">
      <c r="A105" s="9"/>
      <c r="B105" s="131"/>
      <c r="C105" s="131"/>
      <c r="D105" s="131"/>
      <c r="E105" s="131"/>
      <c r="F105" s="131"/>
      <c r="G105" s="131"/>
      <c r="H105" s="131"/>
    </row>
    <row r="106" spans="1:8" ht="18.75" x14ac:dyDescent="0.3">
      <c r="A106" s="9" t="s">
        <v>144</v>
      </c>
      <c r="B106" s="10">
        <v>244</v>
      </c>
      <c r="C106" s="131"/>
      <c r="D106" s="131"/>
      <c r="E106" s="131"/>
      <c r="F106" s="131"/>
      <c r="G106" s="131"/>
      <c r="H106" s="131"/>
    </row>
    <row r="107" spans="1:8" ht="18.75" x14ac:dyDescent="0.3">
      <c r="A107" s="8"/>
      <c r="B107" s="131"/>
      <c r="C107" s="131"/>
      <c r="D107" s="131"/>
      <c r="E107" s="131"/>
      <c r="F107" s="131"/>
      <c r="G107" s="131"/>
      <c r="H107" s="131"/>
    </row>
    <row r="108" spans="1:8" ht="54.6" customHeight="1" x14ac:dyDescent="0.3">
      <c r="A108" s="124" t="s">
        <v>85</v>
      </c>
      <c r="B108" s="190" t="s">
        <v>141</v>
      </c>
      <c r="C108" s="190"/>
      <c r="D108" s="190" t="s">
        <v>142</v>
      </c>
      <c r="E108" s="190"/>
      <c r="F108" s="190" t="s">
        <v>149</v>
      </c>
      <c r="G108" s="190"/>
      <c r="H108" s="131"/>
    </row>
    <row r="109" spans="1:8" ht="18.75" x14ac:dyDescent="0.3">
      <c r="A109" s="124">
        <v>1</v>
      </c>
      <c r="B109" s="191">
        <v>2</v>
      </c>
      <c r="C109" s="192"/>
      <c r="D109" s="191">
        <v>3</v>
      </c>
      <c r="E109" s="192"/>
      <c r="F109" s="191">
        <v>4</v>
      </c>
      <c r="G109" s="192"/>
      <c r="H109" s="131"/>
    </row>
    <row r="110" spans="1:8" ht="18.75" x14ac:dyDescent="0.3">
      <c r="A110" s="13"/>
      <c r="B110" s="233"/>
      <c r="C110" s="234"/>
      <c r="D110" s="233"/>
      <c r="E110" s="234"/>
      <c r="F110" s="235"/>
      <c r="G110" s="236"/>
      <c r="H110" s="131"/>
    </row>
    <row r="111" spans="1:8" ht="75" x14ac:dyDescent="0.3">
      <c r="A111" s="13" t="s">
        <v>338</v>
      </c>
      <c r="B111" s="233">
        <v>154</v>
      </c>
      <c r="C111" s="234"/>
      <c r="D111" s="233">
        <v>64.94</v>
      </c>
      <c r="E111" s="234"/>
      <c r="F111" s="235">
        <f>'платные на 2021 год '!D92</f>
        <v>15000</v>
      </c>
      <c r="G111" s="236"/>
      <c r="H111" s="131"/>
    </row>
    <row r="112" spans="1:8" ht="75" x14ac:dyDescent="0.3">
      <c r="A112" s="13" t="s">
        <v>339</v>
      </c>
      <c r="B112" s="233">
        <v>40</v>
      </c>
      <c r="C112" s="234"/>
      <c r="D112" s="233">
        <v>500</v>
      </c>
      <c r="E112" s="234"/>
      <c r="F112" s="235">
        <f>'платные на 2021 год '!D95</f>
        <v>40000</v>
      </c>
      <c r="G112" s="236"/>
      <c r="H112" s="131"/>
    </row>
    <row r="113" spans="1:8" ht="75" x14ac:dyDescent="0.3">
      <c r="A113" s="13" t="s">
        <v>340</v>
      </c>
      <c r="B113" s="233">
        <v>20</v>
      </c>
      <c r="C113" s="234"/>
      <c r="D113" s="233">
        <v>500</v>
      </c>
      <c r="E113" s="234"/>
      <c r="F113" s="235">
        <f>'платные на 2021 год '!D96</f>
        <v>20000</v>
      </c>
      <c r="G113" s="236"/>
      <c r="H113" s="131"/>
    </row>
    <row r="114" spans="1:8" ht="75" x14ac:dyDescent="0.3">
      <c r="A114" s="13" t="s">
        <v>341</v>
      </c>
      <c r="B114" s="233">
        <v>11500</v>
      </c>
      <c r="C114" s="234"/>
      <c r="D114" s="233">
        <v>34.6</v>
      </c>
      <c r="E114" s="234"/>
      <c r="F114" s="235">
        <f>'платные на 2021 год '!D97</f>
        <v>307190</v>
      </c>
      <c r="G114" s="236"/>
      <c r="H114" s="131"/>
    </row>
    <row r="115" spans="1:8" ht="18.75" x14ac:dyDescent="0.3">
      <c r="A115" s="13" t="s">
        <v>324</v>
      </c>
      <c r="B115" s="233" t="s">
        <v>292</v>
      </c>
      <c r="C115" s="234"/>
      <c r="D115" s="233" t="s">
        <v>292</v>
      </c>
      <c r="E115" s="234"/>
      <c r="F115" s="235">
        <f>F114+F113+F112+F111</f>
        <v>382190</v>
      </c>
      <c r="G115" s="236"/>
      <c r="H115" s="131"/>
    </row>
    <row r="116" spans="1:8" ht="18.75" x14ac:dyDescent="0.3">
      <c r="A116" s="15"/>
      <c r="B116" s="139"/>
      <c r="C116" s="139"/>
      <c r="D116" s="139"/>
      <c r="E116" s="139"/>
      <c r="F116" s="142"/>
      <c r="G116" s="142"/>
      <c r="H116" s="131"/>
    </row>
    <row r="117" spans="1:8" ht="18.75" x14ac:dyDescent="0.3">
      <c r="A117" s="29"/>
      <c r="B117" s="131"/>
      <c r="C117" s="131"/>
      <c r="D117" s="131"/>
      <c r="E117" s="131"/>
      <c r="F117" s="131"/>
      <c r="G117" s="131"/>
      <c r="H117" s="131"/>
    </row>
    <row r="118" spans="1:8" ht="37.5" x14ac:dyDescent="0.3">
      <c r="A118" s="29" t="s">
        <v>150</v>
      </c>
      <c r="B118" s="10"/>
      <c r="C118" s="162"/>
      <c r="D118" s="162"/>
      <c r="E118" s="10"/>
      <c r="F118" s="162" t="s">
        <v>294</v>
      </c>
      <c r="G118" s="162"/>
      <c r="H118" s="131"/>
    </row>
    <row r="119" spans="1:8" ht="18.75" x14ac:dyDescent="0.3">
      <c r="A119" s="29"/>
      <c r="B119" s="10"/>
      <c r="C119" s="161" t="s">
        <v>53</v>
      </c>
      <c r="D119" s="161"/>
      <c r="E119" s="10"/>
      <c r="F119" s="161" t="s">
        <v>54</v>
      </c>
      <c r="G119" s="161"/>
      <c r="H119" s="131"/>
    </row>
    <row r="120" spans="1:8" ht="18.75" x14ac:dyDescent="0.3">
      <c r="A120" s="29"/>
      <c r="B120" s="10"/>
      <c r="C120" s="122"/>
      <c r="D120" s="122"/>
      <c r="E120" s="10"/>
      <c r="F120" s="122"/>
      <c r="G120" s="122"/>
      <c r="H120" s="131"/>
    </row>
    <row r="121" spans="1:8" ht="56.25" x14ac:dyDescent="0.3">
      <c r="A121" s="29" t="s">
        <v>151</v>
      </c>
      <c r="B121" s="10"/>
      <c r="C121" s="162"/>
      <c r="D121" s="162"/>
      <c r="E121" s="10"/>
      <c r="F121" s="162" t="s">
        <v>295</v>
      </c>
      <c r="G121" s="162"/>
      <c r="H121" s="131"/>
    </row>
    <row r="122" spans="1:8" ht="18.75" x14ac:dyDescent="0.3">
      <c r="A122" s="29"/>
      <c r="B122" s="10"/>
      <c r="C122" s="161" t="s">
        <v>53</v>
      </c>
      <c r="D122" s="161"/>
      <c r="E122" s="10"/>
      <c r="F122" s="161" t="s">
        <v>54</v>
      </c>
      <c r="G122" s="161"/>
      <c r="H122" s="131"/>
    </row>
    <row r="123" spans="1:8" ht="18.75" x14ac:dyDescent="0.3">
      <c r="A123" s="29"/>
      <c r="B123" s="10"/>
      <c r="C123" s="122"/>
      <c r="D123" s="122"/>
      <c r="E123" s="10"/>
      <c r="F123" s="122"/>
      <c r="G123" s="122"/>
      <c r="H123" s="131"/>
    </row>
    <row r="124" spans="1:8" ht="18.75" x14ac:dyDescent="0.3">
      <c r="A124" s="29" t="s">
        <v>152</v>
      </c>
      <c r="B124" s="10"/>
      <c r="C124" s="162"/>
      <c r="D124" s="162"/>
      <c r="E124" s="10"/>
      <c r="F124" s="162" t="s">
        <v>296</v>
      </c>
      <c r="G124" s="162"/>
      <c r="H124" s="131"/>
    </row>
    <row r="125" spans="1:8" ht="18.75" x14ac:dyDescent="0.3">
      <c r="A125" s="29"/>
      <c r="B125" s="10"/>
      <c r="C125" s="161" t="s">
        <v>53</v>
      </c>
      <c r="D125" s="161"/>
      <c r="E125" s="10"/>
      <c r="F125" s="161" t="s">
        <v>54</v>
      </c>
      <c r="G125" s="161"/>
      <c r="H125" s="131"/>
    </row>
    <row r="126" spans="1:8" ht="18.75" x14ac:dyDescent="0.3">
      <c r="A126" s="29" t="s">
        <v>153</v>
      </c>
      <c r="B126" s="10"/>
      <c r="C126" s="10"/>
      <c r="D126" s="10"/>
      <c r="E126" s="10"/>
      <c r="F126" s="10"/>
      <c r="G126" s="10"/>
      <c r="H126" s="131"/>
    </row>
    <row r="127" spans="1:8" ht="18.75" x14ac:dyDescent="0.3">
      <c r="A127" s="160" t="s">
        <v>44</v>
      </c>
      <c r="B127" s="160"/>
      <c r="C127" s="10"/>
      <c r="D127" s="10"/>
      <c r="E127" s="10"/>
      <c r="F127" s="10"/>
      <c r="G127" s="10"/>
      <c r="H127" s="131"/>
    </row>
    <row r="128" spans="1:8" ht="18.75" x14ac:dyDescent="0.3">
      <c r="A128" s="131"/>
      <c r="B128" s="131"/>
      <c r="C128" s="131"/>
      <c r="D128" s="131"/>
      <c r="E128" s="131"/>
      <c r="F128" s="131"/>
      <c r="G128" s="131"/>
      <c r="H128" s="131"/>
    </row>
  </sheetData>
  <mergeCells count="152">
    <mergeCell ref="B115:C115"/>
    <mergeCell ref="D115:E115"/>
    <mergeCell ref="F115:G115"/>
    <mergeCell ref="A127:B127"/>
    <mergeCell ref="C122:D122"/>
    <mergeCell ref="F122:G122"/>
    <mergeCell ref="C124:D124"/>
    <mergeCell ref="F124:G124"/>
    <mergeCell ref="C125:D125"/>
    <mergeCell ref="F125:G125"/>
    <mergeCell ref="C118:D118"/>
    <mergeCell ref="F118:G118"/>
    <mergeCell ref="C119:D119"/>
    <mergeCell ref="F119:G119"/>
    <mergeCell ref="C121:D121"/>
    <mergeCell ref="F121:G121"/>
    <mergeCell ref="B112:C112"/>
    <mergeCell ref="D112:E112"/>
    <mergeCell ref="F112:G112"/>
    <mergeCell ref="B114:C114"/>
    <mergeCell ref="D114:E114"/>
    <mergeCell ref="F114:G114"/>
    <mergeCell ref="B113:C113"/>
    <mergeCell ref="D113:E113"/>
    <mergeCell ref="F113:G113"/>
    <mergeCell ref="B110:C110"/>
    <mergeCell ref="D110:E110"/>
    <mergeCell ref="F110:G110"/>
    <mergeCell ref="B111:C111"/>
    <mergeCell ref="D111:E111"/>
    <mergeCell ref="F111:G111"/>
    <mergeCell ref="A104:G104"/>
    <mergeCell ref="B108:C108"/>
    <mergeCell ref="D108:E108"/>
    <mergeCell ref="F108:G108"/>
    <mergeCell ref="B109:C109"/>
    <mergeCell ref="D109:E109"/>
    <mergeCell ref="F109:G109"/>
    <mergeCell ref="A100:C100"/>
    <mergeCell ref="D100:E100"/>
    <mergeCell ref="F100:G100"/>
    <mergeCell ref="A98:C98"/>
    <mergeCell ref="D98:E98"/>
    <mergeCell ref="F98:G98"/>
    <mergeCell ref="A99:C99"/>
    <mergeCell ref="D99:E99"/>
    <mergeCell ref="F99:G99"/>
    <mergeCell ref="A93:G93"/>
    <mergeCell ref="A90:C90"/>
    <mergeCell ref="D90:E90"/>
    <mergeCell ref="F90:G90"/>
    <mergeCell ref="A91:C91"/>
    <mergeCell ref="D91:E91"/>
    <mergeCell ref="F91:G91"/>
    <mergeCell ref="A88:C88"/>
    <mergeCell ref="D88:E88"/>
    <mergeCell ref="F88:G88"/>
    <mergeCell ref="A89:C89"/>
    <mergeCell ref="D89:E89"/>
    <mergeCell ref="F89:G89"/>
    <mergeCell ref="A87:C87"/>
    <mergeCell ref="D87:E87"/>
    <mergeCell ref="F87:G87"/>
    <mergeCell ref="A82:G82"/>
    <mergeCell ref="B79:C79"/>
    <mergeCell ref="D79:E79"/>
    <mergeCell ref="F79:G79"/>
    <mergeCell ref="B80:C80"/>
    <mergeCell ref="D80:E80"/>
    <mergeCell ref="F80:G80"/>
    <mergeCell ref="A74:G74"/>
    <mergeCell ref="B78:C78"/>
    <mergeCell ref="D78:E78"/>
    <mergeCell ref="F78:G78"/>
    <mergeCell ref="B70:C70"/>
    <mergeCell ref="D70:E70"/>
    <mergeCell ref="F70:G70"/>
    <mergeCell ref="B71:C71"/>
    <mergeCell ref="D71:E71"/>
    <mergeCell ref="F71:G71"/>
    <mergeCell ref="F72:G72"/>
    <mergeCell ref="D72:E72"/>
    <mergeCell ref="B72:C72"/>
    <mergeCell ref="A64:G64"/>
    <mergeCell ref="B68:C68"/>
    <mergeCell ref="D68:E68"/>
    <mergeCell ref="F68:G68"/>
    <mergeCell ref="B69:C69"/>
    <mergeCell ref="D69:E69"/>
    <mergeCell ref="F69:G69"/>
    <mergeCell ref="B60:C60"/>
    <mergeCell ref="D60:E60"/>
    <mergeCell ref="F60:G60"/>
    <mergeCell ref="B61:C61"/>
    <mergeCell ref="D61:E61"/>
    <mergeCell ref="F61:G61"/>
    <mergeCell ref="B43:C43"/>
    <mergeCell ref="D43:E43"/>
    <mergeCell ref="F43:G43"/>
    <mergeCell ref="B44:C44"/>
    <mergeCell ref="D44:E44"/>
    <mergeCell ref="F44:G44"/>
    <mergeCell ref="A55:G55"/>
    <mergeCell ref="B59:C59"/>
    <mergeCell ref="D59:E59"/>
    <mergeCell ref="F59:G59"/>
    <mergeCell ref="B46:C46"/>
    <mergeCell ref="D46:E46"/>
    <mergeCell ref="F46:G46"/>
    <mergeCell ref="B45:C45"/>
    <mergeCell ref="D45:E45"/>
    <mergeCell ref="F45:G45"/>
    <mergeCell ref="A54:G54"/>
    <mergeCell ref="A38:G38"/>
    <mergeCell ref="B41:C41"/>
    <mergeCell ref="D41:E41"/>
    <mergeCell ref="F41:G41"/>
    <mergeCell ref="B42:C42"/>
    <mergeCell ref="D42:E42"/>
    <mergeCell ref="F42:G42"/>
    <mergeCell ref="B36:C36"/>
    <mergeCell ref="D36:E36"/>
    <mergeCell ref="F36:G36"/>
    <mergeCell ref="A29:G29"/>
    <mergeCell ref="A33:A34"/>
    <mergeCell ref="B33:C34"/>
    <mergeCell ref="D33:E34"/>
    <mergeCell ref="F33:G34"/>
    <mergeCell ref="B35:C35"/>
    <mergeCell ref="D35:E35"/>
    <mergeCell ref="F35:G35"/>
    <mergeCell ref="A17:G17"/>
    <mergeCell ref="A19:G19"/>
    <mergeCell ref="A23:A25"/>
    <mergeCell ref="B23:B25"/>
    <mergeCell ref="C23:F23"/>
    <mergeCell ref="G23:G25"/>
    <mergeCell ref="C24:C25"/>
    <mergeCell ref="D24:F24"/>
    <mergeCell ref="F11:G11"/>
    <mergeCell ref="B12:C12"/>
    <mergeCell ref="D12:E12"/>
    <mergeCell ref="F12:G12"/>
    <mergeCell ref="E1:G1"/>
    <mergeCell ref="A2:G2"/>
    <mergeCell ref="A4:G4"/>
    <mergeCell ref="A6:G6"/>
    <mergeCell ref="B13:C13"/>
    <mergeCell ref="D13:E13"/>
    <mergeCell ref="F13:G13"/>
    <mergeCell ref="B11:C11"/>
    <mergeCell ref="D11:E11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3" manualBreakCount="3">
    <brk id="14" max="16383" man="1"/>
    <brk id="53" max="16383" man="1"/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4"/>
  <sheetViews>
    <sheetView view="pageBreakPreview" topLeftCell="A115" zoomScale="60" zoomScaleNormal="100" workbookViewId="0">
      <selection activeCell="D136" sqref="D136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6" width="17.42578125" style="7" customWidth="1"/>
    <col min="7" max="8" width="8.85546875" style="7"/>
    <col min="9" max="9" width="12.28515625" style="7" bestFit="1" customWidth="1"/>
    <col min="10" max="16384" width="8.85546875" style="7"/>
  </cols>
  <sheetData>
    <row r="1" spans="1:6" ht="18.75" x14ac:dyDescent="0.25">
      <c r="A1" s="175" t="s">
        <v>190</v>
      </c>
      <c r="B1" s="175"/>
      <c r="C1" s="175"/>
      <c r="D1" s="175"/>
      <c r="E1" s="175"/>
      <c r="F1" s="175"/>
    </row>
    <row r="2" spans="1:6" ht="18.75" x14ac:dyDescent="0.25">
      <c r="A2" s="175" t="s">
        <v>362</v>
      </c>
      <c r="B2" s="175"/>
      <c r="C2" s="175"/>
      <c r="D2" s="175"/>
      <c r="E2" s="175"/>
      <c r="F2" s="175"/>
    </row>
    <row r="3" spans="1:6" x14ac:dyDescent="0.25">
      <c r="A3" s="30"/>
    </row>
    <row r="4" spans="1:6" ht="19.5" thickBot="1" x14ac:dyDescent="0.3">
      <c r="A4" s="6"/>
      <c r="F4" s="6" t="s">
        <v>51</v>
      </c>
    </row>
    <row r="5" spans="1:6" ht="18.600000000000001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2</v>
      </c>
      <c r="F5" s="179"/>
    </row>
    <row r="6" spans="1:6" ht="126.75" thickBot="1" x14ac:dyDescent="0.3">
      <c r="A6" s="168"/>
      <c r="B6" s="170"/>
      <c r="C6" s="172"/>
      <c r="D6" s="170"/>
      <c r="E6" s="115" t="s">
        <v>3</v>
      </c>
      <c r="F6" s="38" t="s">
        <v>4</v>
      </c>
    </row>
    <row r="7" spans="1:6" ht="15.75" thickBot="1" x14ac:dyDescent="0.3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5">
        <v>6</v>
      </c>
    </row>
    <row r="8" spans="1:6" ht="56.25" x14ac:dyDescent="0.25">
      <c r="A8" s="39" t="s">
        <v>47</v>
      </c>
      <c r="B8" s="40" t="s">
        <v>5</v>
      </c>
      <c r="C8" s="40" t="s">
        <v>5</v>
      </c>
      <c r="D8" s="41">
        <f>E8+F8</f>
        <v>0</v>
      </c>
      <c r="E8" s="41"/>
      <c r="F8" s="42"/>
    </row>
    <row r="9" spans="1:6" ht="56.25" x14ac:dyDescent="0.25">
      <c r="A9" s="116" t="s">
        <v>48</v>
      </c>
      <c r="B9" s="118" t="s">
        <v>5</v>
      </c>
      <c r="C9" s="118" t="s">
        <v>5</v>
      </c>
      <c r="D9" s="5">
        <f t="shared" ref="D9:D73" si="0">E9+F9</f>
        <v>0</v>
      </c>
      <c r="E9" s="5">
        <f>E10+E8-E25+E100</f>
        <v>0</v>
      </c>
      <c r="F9" s="31">
        <f>F10+F8-F25+F100</f>
        <v>0</v>
      </c>
    </row>
    <row r="10" spans="1:6" ht="18.75" x14ac:dyDescent="0.25">
      <c r="A10" s="116" t="s">
        <v>49</v>
      </c>
      <c r="B10" s="118" t="s">
        <v>5</v>
      </c>
      <c r="C10" s="118" t="s">
        <v>5</v>
      </c>
      <c r="D10" s="2">
        <f>E10+F10</f>
        <v>0</v>
      </c>
      <c r="E10" s="2">
        <v>0</v>
      </c>
      <c r="F10" s="4">
        <f>F12</f>
        <v>0</v>
      </c>
    </row>
    <row r="11" spans="1:6" ht="18.75" x14ac:dyDescent="0.25">
      <c r="A11" s="116" t="s">
        <v>6</v>
      </c>
      <c r="B11" s="118"/>
      <c r="C11" s="118"/>
      <c r="D11" s="2"/>
      <c r="E11" s="2"/>
      <c r="F11" s="4"/>
    </row>
    <row r="12" spans="1:6" ht="18.75" x14ac:dyDescent="0.25">
      <c r="A12" s="116" t="s">
        <v>62</v>
      </c>
      <c r="B12" s="118">
        <v>150</v>
      </c>
      <c r="C12" s="118" t="s">
        <v>5</v>
      </c>
      <c r="D12" s="2">
        <f t="shared" si="0"/>
        <v>0</v>
      </c>
      <c r="E12" s="2">
        <v>0</v>
      </c>
      <c r="F12" s="4">
        <f>SUM(F13:F24)</f>
        <v>0</v>
      </c>
    </row>
    <row r="13" spans="1:6" ht="18.75" x14ac:dyDescent="0.25">
      <c r="A13" s="116" t="s">
        <v>6</v>
      </c>
      <c r="B13" s="118"/>
      <c r="C13" s="118"/>
      <c r="D13" s="2">
        <f t="shared" si="0"/>
        <v>0</v>
      </c>
      <c r="E13" s="2"/>
      <c r="F13" s="4"/>
    </row>
    <row r="14" spans="1:6" ht="18.75" x14ac:dyDescent="0.25">
      <c r="A14" s="116"/>
      <c r="B14" s="118"/>
      <c r="C14" s="118"/>
      <c r="D14" s="2">
        <f t="shared" si="0"/>
        <v>0</v>
      </c>
      <c r="E14" s="2"/>
      <c r="F14" s="4"/>
    </row>
    <row r="15" spans="1:6" ht="18.75" x14ac:dyDescent="0.25">
      <c r="A15" s="116"/>
      <c r="B15" s="118"/>
      <c r="C15" s="118"/>
      <c r="D15" s="2">
        <f t="shared" si="0"/>
        <v>0</v>
      </c>
      <c r="E15" s="2"/>
      <c r="F15" s="4"/>
    </row>
    <row r="16" spans="1:6" ht="18.75" x14ac:dyDescent="0.25">
      <c r="A16" s="116"/>
      <c r="B16" s="118"/>
      <c r="C16" s="118"/>
      <c r="D16" s="2">
        <f t="shared" si="0"/>
        <v>0</v>
      </c>
      <c r="E16" s="2"/>
      <c r="F16" s="4"/>
    </row>
    <row r="17" spans="1:6" ht="18.75" x14ac:dyDescent="0.25">
      <c r="A17" s="116"/>
      <c r="B17" s="118"/>
      <c r="C17" s="118"/>
      <c r="D17" s="2">
        <f t="shared" si="0"/>
        <v>0</v>
      </c>
      <c r="E17" s="2"/>
      <c r="F17" s="4"/>
    </row>
    <row r="18" spans="1:6" ht="18.75" x14ac:dyDescent="0.25">
      <c r="A18" s="116"/>
      <c r="B18" s="118"/>
      <c r="C18" s="118"/>
      <c r="D18" s="2">
        <f t="shared" si="0"/>
        <v>0</v>
      </c>
      <c r="E18" s="2"/>
      <c r="F18" s="4"/>
    </row>
    <row r="19" spans="1:6" ht="18.75" x14ac:dyDescent="0.25">
      <c r="A19" s="116"/>
      <c r="B19" s="118"/>
      <c r="C19" s="118"/>
      <c r="D19" s="2">
        <f t="shared" si="0"/>
        <v>0</v>
      </c>
      <c r="E19" s="2"/>
      <c r="F19" s="4"/>
    </row>
    <row r="20" spans="1:6" ht="18.75" x14ac:dyDescent="0.25">
      <c r="A20" s="116"/>
      <c r="B20" s="118"/>
      <c r="C20" s="118"/>
      <c r="D20" s="2">
        <f t="shared" si="0"/>
        <v>0</v>
      </c>
      <c r="E20" s="2"/>
      <c r="F20" s="4"/>
    </row>
    <row r="21" spans="1:6" ht="18.75" x14ac:dyDescent="0.25">
      <c r="A21" s="116"/>
      <c r="B21" s="118"/>
      <c r="C21" s="118"/>
      <c r="D21" s="2">
        <f t="shared" si="0"/>
        <v>0</v>
      </c>
      <c r="E21" s="2"/>
      <c r="F21" s="4"/>
    </row>
    <row r="22" spans="1:6" ht="18.75" x14ac:dyDescent="0.25">
      <c r="A22" s="116"/>
      <c r="B22" s="118"/>
      <c r="C22" s="118"/>
      <c r="D22" s="2">
        <f t="shared" si="0"/>
        <v>0</v>
      </c>
      <c r="E22" s="2"/>
      <c r="F22" s="4"/>
    </row>
    <row r="23" spans="1:6" ht="18.75" x14ac:dyDescent="0.25">
      <c r="A23" s="116"/>
      <c r="B23" s="118"/>
      <c r="C23" s="118"/>
      <c r="D23" s="2">
        <f t="shared" si="0"/>
        <v>0</v>
      </c>
      <c r="E23" s="2"/>
      <c r="F23" s="4"/>
    </row>
    <row r="24" spans="1:6" ht="18.75" x14ac:dyDescent="0.25">
      <c r="A24" s="116"/>
      <c r="B24" s="118"/>
      <c r="C24" s="118"/>
      <c r="D24" s="2">
        <f t="shared" si="0"/>
        <v>0</v>
      </c>
      <c r="E24" s="2"/>
      <c r="F24" s="4"/>
    </row>
    <row r="25" spans="1:6" ht="18.75" x14ac:dyDescent="0.25">
      <c r="A25" s="116" t="s">
        <v>7</v>
      </c>
      <c r="B25" s="118" t="s">
        <v>5</v>
      </c>
      <c r="C25" s="118">
        <v>900</v>
      </c>
      <c r="D25" s="5">
        <f t="shared" si="0"/>
        <v>0</v>
      </c>
      <c r="E25" s="2">
        <f>E27+E86</f>
        <v>0</v>
      </c>
      <c r="F25" s="4">
        <f>F27+F86</f>
        <v>0</v>
      </c>
    </row>
    <row r="26" spans="1:6" ht="18.75" x14ac:dyDescent="0.25">
      <c r="A26" s="116" t="s">
        <v>6</v>
      </c>
      <c r="B26" s="118"/>
      <c r="C26" s="118"/>
      <c r="D26" s="5"/>
      <c r="E26" s="2"/>
      <c r="F26" s="4"/>
    </row>
    <row r="27" spans="1:6" ht="18.75" x14ac:dyDescent="0.25">
      <c r="A27" s="116" t="s">
        <v>8</v>
      </c>
      <c r="B27" s="118" t="s">
        <v>5</v>
      </c>
      <c r="C27" s="118">
        <v>200</v>
      </c>
      <c r="D27" s="5">
        <f t="shared" si="0"/>
        <v>0</v>
      </c>
      <c r="E27" s="2">
        <f>E29+E37+E62+E68</f>
        <v>0</v>
      </c>
      <c r="F27" s="4">
        <f>F29+F37+F62+F68</f>
        <v>0</v>
      </c>
    </row>
    <row r="28" spans="1:6" ht="14.45" customHeight="1" x14ac:dyDescent="0.25">
      <c r="A28" s="116" t="s">
        <v>9</v>
      </c>
      <c r="B28" s="118"/>
      <c r="C28" s="118"/>
      <c r="D28" s="5"/>
      <c r="E28" s="2"/>
      <c r="F28" s="4"/>
    </row>
    <row r="29" spans="1:6" ht="75" x14ac:dyDescent="0.25">
      <c r="A29" s="116" t="s">
        <v>10</v>
      </c>
      <c r="B29" s="118" t="s">
        <v>5</v>
      </c>
      <c r="C29" s="118">
        <v>210</v>
      </c>
      <c r="D29" s="5">
        <f t="shared" si="0"/>
        <v>0</v>
      </c>
      <c r="E29" s="2">
        <f>E31+E32+E33+E34</f>
        <v>0</v>
      </c>
      <c r="F29" s="4">
        <f>F31+F32+F33+F34</f>
        <v>0</v>
      </c>
    </row>
    <row r="30" spans="1:6" ht="18.75" x14ac:dyDescent="0.25">
      <c r="A30" s="116" t="s">
        <v>9</v>
      </c>
      <c r="B30" s="118"/>
      <c r="C30" s="118"/>
      <c r="D30" s="5"/>
      <c r="E30" s="2"/>
      <c r="F30" s="4"/>
    </row>
    <row r="31" spans="1:6" ht="18.75" x14ac:dyDescent="0.25">
      <c r="A31" s="116" t="s">
        <v>11</v>
      </c>
      <c r="B31" s="118">
        <v>111</v>
      </c>
      <c r="C31" s="118">
        <v>211</v>
      </c>
      <c r="D31" s="5">
        <f t="shared" si="0"/>
        <v>0</v>
      </c>
      <c r="E31" s="2"/>
      <c r="F31" s="4"/>
    </row>
    <row r="32" spans="1:6" ht="75" x14ac:dyDescent="0.25">
      <c r="A32" s="116" t="s">
        <v>12</v>
      </c>
      <c r="B32" s="118">
        <v>112</v>
      </c>
      <c r="C32" s="118">
        <v>212</v>
      </c>
      <c r="D32" s="5">
        <f t="shared" si="0"/>
        <v>0</v>
      </c>
      <c r="E32" s="2"/>
      <c r="F32" s="4"/>
    </row>
    <row r="33" spans="1:6" ht="56.25" x14ac:dyDescent="0.25">
      <c r="A33" s="116" t="s">
        <v>13</v>
      </c>
      <c r="B33" s="118">
        <v>119</v>
      </c>
      <c r="C33" s="118">
        <v>213</v>
      </c>
      <c r="D33" s="5">
        <f t="shared" si="0"/>
        <v>0</v>
      </c>
      <c r="E33" s="2"/>
      <c r="F33" s="4"/>
    </row>
    <row r="34" spans="1:6" ht="93.75" x14ac:dyDescent="0.25">
      <c r="A34" s="116" t="s">
        <v>200</v>
      </c>
      <c r="B34" s="118" t="s">
        <v>5</v>
      </c>
      <c r="C34" s="118">
        <v>214</v>
      </c>
      <c r="D34" s="5">
        <f>E34+F34</f>
        <v>0</v>
      </c>
      <c r="E34" s="2">
        <f>E35+E36</f>
        <v>0</v>
      </c>
      <c r="F34" s="4">
        <f>F35+F36</f>
        <v>0</v>
      </c>
    </row>
    <row r="35" spans="1:6" ht="18.75" x14ac:dyDescent="0.25">
      <c r="A35" s="237" t="s">
        <v>6</v>
      </c>
      <c r="B35" s="118">
        <v>112</v>
      </c>
      <c r="C35" s="118">
        <v>214</v>
      </c>
      <c r="D35" s="5">
        <f t="shared" si="0"/>
        <v>0</v>
      </c>
      <c r="E35" s="2"/>
      <c r="F35" s="4"/>
    </row>
    <row r="36" spans="1:6" ht="25.15" customHeight="1" x14ac:dyDescent="0.25">
      <c r="A36" s="238"/>
      <c r="B36" s="118">
        <v>244</v>
      </c>
      <c r="C36" s="118">
        <v>214</v>
      </c>
      <c r="D36" s="5">
        <v>0</v>
      </c>
      <c r="E36" s="2"/>
      <c r="F36" s="4"/>
    </row>
    <row r="37" spans="1:6" ht="37.5" x14ac:dyDescent="0.25">
      <c r="A37" s="116" t="s">
        <v>14</v>
      </c>
      <c r="B37" s="118" t="s">
        <v>5</v>
      </c>
      <c r="C37" s="118">
        <v>220</v>
      </c>
      <c r="D37" s="5">
        <f t="shared" si="0"/>
        <v>0</v>
      </c>
      <c r="E37" s="2">
        <f>E39+E40+E43+E50+E51+E54+E60</f>
        <v>0</v>
      </c>
      <c r="F37" s="4">
        <f>F39+F40+F43+F50+F51+F54+F60</f>
        <v>0</v>
      </c>
    </row>
    <row r="38" spans="1:6" ht="18.75" x14ac:dyDescent="0.25">
      <c r="A38" s="116" t="s">
        <v>9</v>
      </c>
      <c r="B38" s="118"/>
      <c r="C38" s="118"/>
      <c r="D38" s="5"/>
      <c r="E38" s="2"/>
      <c r="F38" s="4"/>
    </row>
    <row r="39" spans="1:6" ht="18.75" x14ac:dyDescent="0.25">
      <c r="A39" s="116" t="s">
        <v>15</v>
      </c>
      <c r="B39" s="118">
        <v>244</v>
      </c>
      <c r="C39" s="118">
        <v>221</v>
      </c>
      <c r="D39" s="5">
        <f t="shared" si="0"/>
        <v>0</v>
      </c>
      <c r="E39" s="2"/>
      <c r="F39" s="4"/>
    </row>
    <row r="40" spans="1:6" ht="37.5" x14ac:dyDescent="0.25">
      <c r="A40" s="116" t="s">
        <v>16</v>
      </c>
      <c r="B40" s="118" t="s">
        <v>5</v>
      </c>
      <c r="C40" s="118">
        <v>222</v>
      </c>
      <c r="D40" s="5">
        <f t="shared" si="0"/>
        <v>0</v>
      </c>
      <c r="E40" s="2">
        <f>E41+E42</f>
        <v>0</v>
      </c>
      <c r="F40" s="4">
        <f>F41+F42</f>
        <v>0</v>
      </c>
    </row>
    <row r="41" spans="1:6" ht="22.9" customHeight="1" x14ac:dyDescent="0.25">
      <c r="A41" s="159" t="s">
        <v>6</v>
      </c>
      <c r="B41" s="118">
        <v>112</v>
      </c>
      <c r="C41" s="118">
        <v>222</v>
      </c>
      <c r="D41" s="5">
        <f t="shared" si="0"/>
        <v>0</v>
      </c>
      <c r="E41" s="2"/>
      <c r="F41" s="4"/>
    </row>
    <row r="42" spans="1:6" ht="18.75" x14ac:dyDescent="0.25">
      <c r="A42" s="159"/>
      <c r="B42" s="118">
        <v>244</v>
      </c>
      <c r="C42" s="118">
        <v>222</v>
      </c>
      <c r="D42" s="5">
        <f t="shared" si="0"/>
        <v>0</v>
      </c>
      <c r="E42" s="2"/>
      <c r="F42" s="4"/>
    </row>
    <row r="43" spans="1:6" ht="37.5" x14ac:dyDescent="0.25">
      <c r="A43" s="116" t="s">
        <v>17</v>
      </c>
      <c r="B43" s="118" t="s">
        <v>5</v>
      </c>
      <c r="C43" s="118">
        <v>223</v>
      </c>
      <c r="D43" s="5">
        <f t="shared" si="0"/>
        <v>0</v>
      </c>
      <c r="E43" s="2">
        <f t="shared" ref="E43:F43" si="1">E45+E46+E47+E48+E49</f>
        <v>0</v>
      </c>
      <c r="F43" s="4">
        <f t="shared" si="1"/>
        <v>0</v>
      </c>
    </row>
    <row r="44" spans="1:6" ht="18.75" x14ac:dyDescent="0.25">
      <c r="A44" s="116" t="s">
        <v>6</v>
      </c>
      <c r="B44" s="118"/>
      <c r="C44" s="118"/>
      <c r="D44" s="5"/>
      <c r="E44" s="2"/>
      <c r="F44" s="4"/>
    </row>
    <row r="45" spans="1:6" ht="56.25" x14ac:dyDescent="0.25">
      <c r="A45" s="116" t="s">
        <v>18</v>
      </c>
      <c r="B45" s="118">
        <v>247</v>
      </c>
      <c r="C45" s="118">
        <v>223</v>
      </c>
      <c r="D45" s="5">
        <f t="shared" si="0"/>
        <v>0</v>
      </c>
      <c r="E45" s="2"/>
      <c r="F45" s="4"/>
    </row>
    <row r="46" spans="1:6" ht="37.5" x14ac:dyDescent="0.25">
      <c r="A46" s="116" t="s">
        <v>19</v>
      </c>
      <c r="B46" s="118">
        <v>247</v>
      </c>
      <c r="C46" s="118">
        <v>223</v>
      </c>
      <c r="D46" s="5">
        <f t="shared" si="0"/>
        <v>0</v>
      </c>
      <c r="E46" s="2"/>
      <c r="F46" s="4"/>
    </row>
    <row r="47" spans="1:6" ht="75" x14ac:dyDescent="0.25">
      <c r="A47" s="116" t="s">
        <v>20</v>
      </c>
      <c r="B47" s="118">
        <v>247</v>
      </c>
      <c r="C47" s="118">
        <v>223</v>
      </c>
      <c r="D47" s="5">
        <f t="shared" si="0"/>
        <v>0</v>
      </c>
      <c r="E47" s="2"/>
      <c r="F47" s="4"/>
    </row>
    <row r="48" spans="1:6" ht="75" x14ac:dyDescent="0.25">
      <c r="A48" s="116" t="s">
        <v>21</v>
      </c>
      <c r="B48" s="118">
        <v>244</v>
      </c>
      <c r="C48" s="118">
        <v>223</v>
      </c>
      <c r="D48" s="5">
        <f t="shared" si="0"/>
        <v>0</v>
      </c>
      <c r="E48" s="2"/>
      <c r="F48" s="4"/>
    </row>
    <row r="49" spans="1:6" ht="56.25" x14ac:dyDescent="0.25">
      <c r="A49" s="116" t="s">
        <v>22</v>
      </c>
      <c r="B49" s="118">
        <v>244</v>
      </c>
      <c r="C49" s="118">
        <v>223</v>
      </c>
      <c r="D49" s="5">
        <f t="shared" si="0"/>
        <v>0</v>
      </c>
      <c r="E49" s="2"/>
      <c r="F49" s="4"/>
    </row>
    <row r="50" spans="1:6" ht="145.9" customHeight="1" x14ac:dyDescent="0.25">
      <c r="A50" s="116" t="s">
        <v>23</v>
      </c>
      <c r="B50" s="118">
        <v>244</v>
      </c>
      <c r="C50" s="118">
        <v>224</v>
      </c>
      <c r="D50" s="5">
        <f t="shared" si="0"/>
        <v>0</v>
      </c>
      <c r="E50" s="2"/>
      <c r="F50" s="4"/>
    </row>
    <row r="51" spans="1:6" ht="56.25" x14ac:dyDescent="0.25">
      <c r="A51" s="116" t="s">
        <v>24</v>
      </c>
      <c r="B51" s="118" t="s">
        <v>5</v>
      </c>
      <c r="C51" s="118">
        <v>225</v>
      </c>
      <c r="D51" s="2">
        <f t="shared" ref="D51:F51" si="2">D52+D53</f>
        <v>0</v>
      </c>
      <c r="E51" s="2">
        <f>E52+E53</f>
        <v>0</v>
      </c>
      <c r="F51" s="4">
        <f t="shared" si="2"/>
        <v>0</v>
      </c>
    </row>
    <row r="52" spans="1:6" ht="18.75" x14ac:dyDescent="0.25">
      <c r="A52" s="159" t="s">
        <v>6</v>
      </c>
      <c r="B52" s="118">
        <v>243</v>
      </c>
      <c r="C52" s="118">
        <v>225</v>
      </c>
      <c r="D52" s="5">
        <f t="shared" si="0"/>
        <v>0</v>
      </c>
      <c r="E52" s="2"/>
      <c r="F52" s="4"/>
    </row>
    <row r="53" spans="1:6" ht="18.75" x14ac:dyDescent="0.25">
      <c r="A53" s="159"/>
      <c r="B53" s="118">
        <v>244</v>
      </c>
      <c r="C53" s="118">
        <v>225</v>
      </c>
      <c r="D53" s="5">
        <f t="shared" si="0"/>
        <v>0</v>
      </c>
      <c r="E53" s="2"/>
      <c r="F53" s="4"/>
    </row>
    <row r="54" spans="1:6" ht="37.5" x14ac:dyDescent="0.25">
      <c r="A54" s="116" t="s">
        <v>58</v>
      </c>
      <c r="B54" s="118" t="s">
        <v>5</v>
      </c>
      <c r="C54" s="118">
        <v>226</v>
      </c>
      <c r="D54" s="5">
        <f t="shared" si="0"/>
        <v>0</v>
      </c>
      <c r="E54" s="2">
        <f>E55+E56+E58+E59+E57</f>
        <v>0</v>
      </c>
      <c r="F54" s="4">
        <f>F55+F56+F58+F59+F57</f>
        <v>0</v>
      </c>
    </row>
    <row r="55" spans="1:6" ht="18.75" x14ac:dyDescent="0.25">
      <c r="A55" s="159" t="s">
        <v>6</v>
      </c>
      <c r="B55" s="118">
        <v>112</v>
      </c>
      <c r="C55" s="118">
        <v>226</v>
      </c>
      <c r="D55" s="5">
        <f t="shared" si="0"/>
        <v>0</v>
      </c>
      <c r="E55" s="2"/>
      <c r="F55" s="4"/>
    </row>
    <row r="56" spans="1:6" ht="18.75" x14ac:dyDescent="0.25">
      <c r="A56" s="159"/>
      <c r="B56" s="118">
        <v>113</v>
      </c>
      <c r="C56" s="118">
        <v>226</v>
      </c>
      <c r="D56" s="5">
        <f t="shared" si="0"/>
        <v>0</v>
      </c>
      <c r="E56" s="2"/>
      <c r="F56" s="4"/>
    </row>
    <row r="57" spans="1:6" ht="18.75" x14ac:dyDescent="0.25">
      <c r="A57" s="159"/>
      <c r="B57" s="118">
        <v>119</v>
      </c>
      <c r="C57" s="118">
        <v>226</v>
      </c>
      <c r="D57" s="5">
        <f t="shared" si="0"/>
        <v>0</v>
      </c>
      <c r="E57" s="2"/>
      <c r="F57" s="4"/>
    </row>
    <row r="58" spans="1:6" ht="18.75" x14ac:dyDescent="0.25">
      <c r="A58" s="159"/>
      <c r="B58" s="118">
        <v>243</v>
      </c>
      <c r="C58" s="118">
        <v>226</v>
      </c>
      <c r="D58" s="5">
        <f t="shared" si="0"/>
        <v>0</v>
      </c>
      <c r="E58" s="2"/>
      <c r="F58" s="4"/>
    </row>
    <row r="59" spans="1:6" ht="18.75" x14ac:dyDescent="0.25">
      <c r="A59" s="159"/>
      <c r="B59" s="118">
        <v>244</v>
      </c>
      <c r="C59" s="118">
        <v>226</v>
      </c>
      <c r="D59" s="5">
        <f t="shared" si="0"/>
        <v>0</v>
      </c>
      <c r="E59" s="2"/>
      <c r="F59" s="4"/>
    </row>
    <row r="60" spans="1:6" ht="18.75" x14ac:dyDescent="0.25">
      <c r="A60" s="116" t="s">
        <v>25</v>
      </c>
      <c r="B60" s="118">
        <v>244</v>
      </c>
      <c r="C60" s="118">
        <v>227</v>
      </c>
      <c r="D60" s="5">
        <f t="shared" si="0"/>
        <v>0</v>
      </c>
      <c r="E60" s="2"/>
      <c r="F60" s="4"/>
    </row>
    <row r="61" spans="1:6" ht="58.5" customHeight="1" x14ac:dyDescent="0.25">
      <c r="A61" s="151" t="s">
        <v>355</v>
      </c>
      <c r="B61" s="152">
        <v>244</v>
      </c>
      <c r="C61" s="152">
        <v>228</v>
      </c>
      <c r="D61" s="5">
        <v>0</v>
      </c>
      <c r="E61" s="2"/>
      <c r="F61" s="4"/>
    </row>
    <row r="62" spans="1:6" ht="37.5" x14ac:dyDescent="0.25">
      <c r="A62" s="116" t="s">
        <v>26</v>
      </c>
      <c r="B62" s="118" t="s">
        <v>5</v>
      </c>
      <c r="C62" s="118">
        <v>260</v>
      </c>
      <c r="D62" s="5">
        <f t="shared" si="0"/>
        <v>0</v>
      </c>
      <c r="E62" s="2">
        <f>E63+E64+E67</f>
        <v>0</v>
      </c>
      <c r="F62" s="4">
        <f>F63+F64+F67</f>
        <v>0</v>
      </c>
    </row>
    <row r="63" spans="1:6" ht="112.5" x14ac:dyDescent="0.25">
      <c r="A63" s="116" t="s">
        <v>27</v>
      </c>
      <c r="B63" s="118">
        <v>321</v>
      </c>
      <c r="C63" s="118">
        <v>264</v>
      </c>
      <c r="D63" s="5">
        <f t="shared" si="0"/>
        <v>0</v>
      </c>
      <c r="E63" s="2"/>
      <c r="F63" s="4"/>
    </row>
    <row r="64" spans="1:6" ht="93.75" x14ac:dyDescent="0.25">
      <c r="A64" s="116" t="s">
        <v>28</v>
      </c>
      <c r="B64" s="118" t="s">
        <v>5</v>
      </c>
      <c r="C64" s="118">
        <v>266</v>
      </c>
      <c r="D64" s="5">
        <f t="shared" si="0"/>
        <v>0</v>
      </c>
      <c r="E64" s="2">
        <f t="shared" ref="E64:F64" si="3">E65+E66</f>
        <v>0</v>
      </c>
      <c r="F64" s="4">
        <f t="shared" si="3"/>
        <v>0</v>
      </c>
    </row>
    <row r="65" spans="1:6" ht="18.75" x14ac:dyDescent="0.25">
      <c r="A65" s="159" t="s">
        <v>6</v>
      </c>
      <c r="B65" s="118">
        <v>111</v>
      </c>
      <c r="C65" s="118">
        <v>266</v>
      </c>
      <c r="D65" s="5">
        <f t="shared" si="0"/>
        <v>0</v>
      </c>
      <c r="E65" s="2"/>
      <c r="F65" s="4"/>
    </row>
    <row r="66" spans="1:6" ht="18.75" x14ac:dyDescent="0.25">
      <c r="A66" s="159"/>
      <c r="B66" s="118">
        <v>112</v>
      </c>
      <c r="C66" s="118">
        <v>266</v>
      </c>
      <c r="D66" s="5">
        <f t="shared" si="0"/>
        <v>0</v>
      </c>
      <c r="E66" s="2"/>
      <c r="F66" s="4"/>
    </row>
    <row r="67" spans="1:6" ht="75" x14ac:dyDescent="0.25">
      <c r="A67" s="116" t="s">
        <v>29</v>
      </c>
      <c r="B67" s="118">
        <v>112</v>
      </c>
      <c r="C67" s="118">
        <v>267</v>
      </c>
      <c r="D67" s="5">
        <f t="shared" si="0"/>
        <v>0</v>
      </c>
      <c r="E67" s="2"/>
      <c r="F67" s="4"/>
    </row>
    <row r="68" spans="1:6" ht="18.75" x14ac:dyDescent="0.25">
      <c r="A68" s="116" t="s">
        <v>30</v>
      </c>
      <c r="B68" s="118" t="s">
        <v>5</v>
      </c>
      <c r="C68" s="118">
        <v>290</v>
      </c>
      <c r="D68" s="5">
        <f t="shared" si="0"/>
        <v>0</v>
      </c>
      <c r="E68" s="2">
        <f>E70+E74+E75+E76+E77+E83</f>
        <v>0</v>
      </c>
      <c r="F68" s="4">
        <f>F70+F74+F75+F76+F77+F83</f>
        <v>0</v>
      </c>
    </row>
    <row r="69" spans="1:6" ht="18.75" x14ac:dyDescent="0.25">
      <c r="A69" s="116" t="s">
        <v>9</v>
      </c>
      <c r="B69" s="118"/>
      <c r="C69" s="118"/>
      <c r="D69" s="5">
        <f t="shared" si="0"/>
        <v>0</v>
      </c>
      <c r="E69" s="2"/>
      <c r="F69" s="4"/>
    </row>
    <row r="70" spans="1:6" ht="37.5" x14ac:dyDescent="0.25">
      <c r="A70" s="116" t="s">
        <v>31</v>
      </c>
      <c r="B70" s="118" t="s">
        <v>5</v>
      </c>
      <c r="C70" s="118">
        <v>291</v>
      </c>
      <c r="D70" s="5">
        <f t="shared" si="0"/>
        <v>0</v>
      </c>
      <c r="E70" s="2">
        <f t="shared" ref="E70:F70" si="4">E71+E72+E73</f>
        <v>0</v>
      </c>
      <c r="F70" s="4">
        <f t="shared" si="4"/>
        <v>0</v>
      </c>
    </row>
    <row r="71" spans="1:6" ht="18.75" x14ac:dyDescent="0.25">
      <c r="A71" s="159" t="s">
        <v>6</v>
      </c>
      <c r="B71" s="118">
        <v>851</v>
      </c>
      <c r="C71" s="118">
        <v>291</v>
      </c>
      <c r="D71" s="5">
        <f t="shared" si="0"/>
        <v>0</v>
      </c>
      <c r="E71" s="2"/>
      <c r="F71" s="4"/>
    </row>
    <row r="72" spans="1:6" ht="18.75" x14ac:dyDescent="0.25">
      <c r="A72" s="159"/>
      <c r="B72" s="118">
        <v>852</v>
      </c>
      <c r="C72" s="118">
        <v>291</v>
      </c>
      <c r="D72" s="5">
        <f t="shared" si="0"/>
        <v>0</v>
      </c>
      <c r="E72" s="2"/>
      <c r="F72" s="4"/>
    </row>
    <row r="73" spans="1:6" ht="18.75" x14ac:dyDescent="0.25">
      <c r="A73" s="159"/>
      <c r="B73" s="118">
        <v>853</v>
      </c>
      <c r="C73" s="118">
        <v>291</v>
      </c>
      <c r="D73" s="5">
        <f t="shared" si="0"/>
        <v>0</v>
      </c>
      <c r="E73" s="2"/>
      <c r="F73" s="4"/>
    </row>
    <row r="74" spans="1:6" ht="112.5" x14ac:dyDescent="0.25">
      <c r="A74" s="116" t="s">
        <v>32</v>
      </c>
      <c r="B74" s="118">
        <v>853</v>
      </c>
      <c r="C74" s="118">
        <v>292</v>
      </c>
      <c r="D74" s="5">
        <f t="shared" ref="D74:D104" si="5">E74+F74</f>
        <v>0</v>
      </c>
      <c r="E74" s="2"/>
      <c r="F74" s="4">
        <v>0</v>
      </c>
    </row>
    <row r="75" spans="1:6" ht="131.25" x14ac:dyDescent="0.25">
      <c r="A75" s="116" t="s">
        <v>33</v>
      </c>
      <c r="B75" s="118">
        <v>853</v>
      </c>
      <c r="C75" s="118">
        <v>293</v>
      </c>
      <c r="D75" s="5">
        <f t="shared" si="5"/>
        <v>0</v>
      </c>
      <c r="E75" s="2"/>
      <c r="F75" s="4">
        <v>0</v>
      </c>
    </row>
    <row r="76" spans="1:6" ht="56.25" x14ac:dyDescent="0.25">
      <c r="A76" s="116" t="s">
        <v>157</v>
      </c>
      <c r="B76" s="118">
        <v>853</v>
      </c>
      <c r="C76" s="118">
        <v>295</v>
      </c>
      <c r="D76" s="5">
        <f t="shared" si="5"/>
        <v>0</v>
      </c>
      <c r="E76" s="2"/>
      <c r="F76" s="4">
        <v>0</v>
      </c>
    </row>
    <row r="77" spans="1:6" ht="56.25" x14ac:dyDescent="0.25">
      <c r="A77" s="116" t="s">
        <v>34</v>
      </c>
      <c r="B77" s="118" t="s">
        <v>5</v>
      </c>
      <c r="C77" s="118">
        <v>296</v>
      </c>
      <c r="D77" s="5">
        <f t="shared" si="5"/>
        <v>0</v>
      </c>
      <c r="E77" s="2">
        <f t="shared" ref="E77:F77" si="6">E78+E79+E80+E81+E82</f>
        <v>0</v>
      </c>
      <c r="F77" s="4">
        <f t="shared" si="6"/>
        <v>0</v>
      </c>
    </row>
    <row r="78" spans="1:6" ht="18.75" x14ac:dyDescent="0.25">
      <c r="A78" s="159" t="s">
        <v>6</v>
      </c>
      <c r="B78" s="118">
        <v>244</v>
      </c>
      <c r="C78" s="118">
        <v>296</v>
      </c>
      <c r="D78" s="5">
        <f t="shared" si="5"/>
        <v>0</v>
      </c>
      <c r="E78" s="2"/>
      <c r="F78" s="4"/>
    </row>
    <row r="79" spans="1:6" ht="18.75" x14ac:dyDescent="0.25">
      <c r="A79" s="159"/>
      <c r="B79" s="118">
        <v>340</v>
      </c>
      <c r="C79" s="118">
        <v>296</v>
      </c>
      <c r="D79" s="5">
        <f t="shared" si="5"/>
        <v>0</v>
      </c>
      <c r="E79" s="2"/>
      <c r="F79" s="4"/>
    </row>
    <row r="80" spans="1:6" ht="18.75" x14ac:dyDescent="0.25">
      <c r="A80" s="159"/>
      <c r="B80" s="118">
        <v>350</v>
      </c>
      <c r="C80" s="118">
        <v>296</v>
      </c>
      <c r="D80" s="5">
        <f t="shared" si="5"/>
        <v>0</v>
      </c>
      <c r="E80" s="2"/>
      <c r="F80" s="4"/>
    </row>
    <row r="81" spans="1:6" ht="18.75" x14ac:dyDescent="0.25">
      <c r="A81" s="159"/>
      <c r="B81" s="118">
        <v>360</v>
      </c>
      <c r="C81" s="118">
        <v>296</v>
      </c>
      <c r="D81" s="5">
        <f t="shared" si="5"/>
        <v>0</v>
      </c>
      <c r="E81" s="2"/>
      <c r="F81" s="4"/>
    </row>
    <row r="82" spans="1:6" ht="18.75" x14ac:dyDescent="0.25">
      <c r="A82" s="159"/>
      <c r="B82" s="118">
        <v>853</v>
      </c>
      <c r="C82" s="118">
        <v>296</v>
      </c>
      <c r="D82" s="5">
        <f t="shared" si="5"/>
        <v>0</v>
      </c>
      <c r="E82" s="2"/>
      <c r="F82" s="4"/>
    </row>
    <row r="83" spans="1:6" ht="62.45" customHeight="1" x14ac:dyDescent="0.25">
      <c r="A83" s="116" t="s">
        <v>35</v>
      </c>
      <c r="B83" s="118" t="s">
        <v>5</v>
      </c>
      <c r="C83" s="118">
        <v>297</v>
      </c>
      <c r="D83" s="5">
        <f t="shared" si="5"/>
        <v>0</v>
      </c>
      <c r="E83" s="2">
        <f t="shared" ref="E83:F83" si="7">E84+E85</f>
        <v>0</v>
      </c>
      <c r="F83" s="4">
        <f t="shared" si="7"/>
        <v>0</v>
      </c>
    </row>
    <row r="84" spans="1:6" ht="18.75" x14ac:dyDescent="0.25">
      <c r="A84" s="159" t="s">
        <v>6</v>
      </c>
      <c r="B84" s="118">
        <v>244</v>
      </c>
      <c r="C84" s="118">
        <v>297</v>
      </c>
      <c r="D84" s="5">
        <f t="shared" si="5"/>
        <v>0</v>
      </c>
      <c r="E84" s="2"/>
      <c r="F84" s="4"/>
    </row>
    <row r="85" spans="1:6" ht="18.75" x14ac:dyDescent="0.25">
      <c r="A85" s="159"/>
      <c r="B85" s="118">
        <v>853</v>
      </c>
      <c r="C85" s="118">
        <v>297</v>
      </c>
      <c r="D85" s="5">
        <f t="shared" si="5"/>
        <v>0</v>
      </c>
      <c r="E85" s="2"/>
      <c r="F85" s="4"/>
    </row>
    <row r="86" spans="1:6" ht="56.25" x14ac:dyDescent="0.25">
      <c r="A86" s="116" t="s">
        <v>59</v>
      </c>
      <c r="B86" s="118" t="s">
        <v>5</v>
      </c>
      <c r="C86" s="118">
        <v>300</v>
      </c>
      <c r="D86" s="5">
        <f t="shared" si="5"/>
        <v>0</v>
      </c>
      <c r="E86" s="2">
        <f>E88+E90+E89</f>
        <v>0</v>
      </c>
      <c r="F86" s="4">
        <f>F88+F90+F89</f>
        <v>0</v>
      </c>
    </row>
    <row r="87" spans="1:6" ht="18.75" x14ac:dyDescent="0.25">
      <c r="A87" s="116" t="s">
        <v>9</v>
      </c>
      <c r="B87" s="118"/>
      <c r="C87" s="118"/>
      <c r="D87" s="5"/>
      <c r="E87" s="2"/>
      <c r="F87" s="4"/>
    </row>
    <row r="88" spans="1:6" ht="56.25" x14ac:dyDescent="0.25">
      <c r="A88" s="116" t="s">
        <v>36</v>
      </c>
      <c r="B88" s="118">
        <v>244</v>
      </c>
      <c r="C88" s="118">
        <v>310</v>
      </c>
      <c r="D88" s="5">
        <f>E88+F88</f>
        <v>0</v>
      </c>
      <c r="E88" s="2">
        <v>0</v>
      </c>
      <c r="F88" s="4"/>
    </row>
    <row r="89" spans="1:6" ht="75" x14ac:dyDescent="0.25">
      <c r="A89" s="116" t="s">
        <v>68</v>
      </c>
      <c r="B89" s="118">
        <v>244</v>
      </c>
      <c r="C89" s="118">
        <v>320</v>
      </c>
      <c r="D89" s="5">
        <f t="shared" si="5"/>
        <v>0</v>
      </c>
      <c r="E89" s="2"/>
      <c r="F89" s="4"/>
    </row>
    <row r="90" spans="1:6" ht="75" x14ac:dyDescent="0.25">
      <c r="A90" s="116" t="s">
        <v>60</v>
      </c>
      <c r="B90" s="118" t="s">
        <v>5</v>
      </c>
      <c r="C90" s="118">
        <v>340</v>
      </c>
      <c r="D90" s="5">
        <f t="shared" si="5"/>
        <v>0</v>
      </c>
      <c r="E90" s="2">
        <f>E92+E93+E94+E95+E96+E97+E99</f>
        <v>0</v>
      </c>
      <c r="F90" s="4">
        <f>F92+F93+F94+F95+F96+F97+F99</f>
        <v>0</v>
      </c>
    </row>
    <row r="91" spans="1:6" ht="18.75" x14ac:dyDescent="0.25">
      <c r="A91" s="116" t="s">
        <v>6</v>
      </c>
      <c r="B91" s="118"/>
      <c r="C91" s="118"/>
      <c r="D91" s="5"/>
      <c r="E91" s="2"/>
      <c r="F91" s="4"/>
    </row>
    <row r="92" spans="1:6" ht="131.25" x14ac:dyDescent="0.25">
      <c r="A92" s="116" t="s">
        <v>37</v>
      </c>
      <c r="B92" s="118">
        <v>244</v>
      </c>
      <c r="C92" s="118">
        <v>341</v>
      </c>
      <c r="D92" s="5">
        <f t="shared" si="5"/>
        <v>0</v>
      </c>
      <c r="E92" s="2"/>
      <c r="F92" s="4"/>
    </row>
    <row r="93" spans="1:6" ht="56.25" x14ac:dyDescent="0.25">
      <c r="A93" s="116" t="s">
        <v>38</v>
      </c>
      <c r="B93" s="118">
        <v>244</v>
      </c>
      <c r="C93" s="118">
        <v>342</v>
      </c>
      <c r="D93" s="5">
        <f t="shared" si="5"/>
        <v>0</v>
      </c>
      <c r="E93" s="2"/>
      <c r="F93" s="4"/>
    </row>
    <row r="94" spans="1:6" ht="75" x14ac:dyDescent="0.25">
      <c r="A94" s="116" t="s">
        <v>39</v>
      </c>
      <c r="B94" s="118">
        <v>244</v>
      </c>
      <c r="C94" s="118">
        <v>343</v>
      </c>
      <c r="D94" s="5">
        <f t="shared" si="5"/>
        <v>0</v>
      </c>
      <c r="E94" s="2"/>
      <c r="F94" s="4"/>
    </row>
    <row r="95" spans="1:6" ht="75" x14ac:dyDescent="0.25">
      <c r="A95" s="116" t="s">
        <v>40</v>
      </c>
      <c r="B95" s="118">
        <v>244</v>
      </c>
      <c r="C95" s="118">
        <v>344</v>
      </c>
      <c r="D95" s="5">
        <f t="shared" si="5"/>
        <v>0</v>
      </c>
      <c r="E95" s="2"/>
      <c r="F95" s="4"/>
    </row>
    <row r="96" spans="1:6" ht="56.25" x14ac:dyDescent="0.25">
      <c r="A96" s="116" t="s">
        <v>41</v>
      </c>
      <c r="B96" s="118">
        <v>244</v>
      </c>
      <c r="C96" s="118">
        <v>345</v>
      </c>
      <c r="D96" s="5">
        <f t="shared" si="5"/>
        <v>0</v>
      </c>
      <c r="E96" s="2"/>
      <c r="F96" s="4"/>
    </row>
    <row r="97" spans="1:6" ht="75" x14ac:dyDescent="0.25">
      <c r="A97" s="116" t="s">
        <v>42</v>
      </c>
      <c r="B97" s="118">
        <v>244</v>
      </c>
      <c r="C97" s="118">
        <v>346</v>
      </c>
      <c r="D97" s="5">
        <f t="shared" si="5"/>
        <v>0</v>
      </c>
      <c r="E97" s="2"/>
      <c r="F97" s="4"/>
    </row>
    <row r="98" spans="1:6" ht="117.75" customHeight="1" x14ac:dyDescent="0.25">
      <c r="A98" s="151" t="s">
        <v>356</v>
      </c>
      <c r="B98" s="152">
        <v>244</v>
      </c>
      <c r="C98" s="152">
        <v>347</v>
      </c>
      <c r="D98" s="5">
        <v>0</v>
      </c>
      <c r="E98" s="2"/>
      <c r="F98" s="4"/>
    </row>
    <row r="99" spans="1:6" ht="112.5" x14ac:dyDescent="0.25">
      <c r="A99" s="116" t="s">
        <v>43</v>
      </c>
      <c r="B99" s="118">
        <v>244</v>
      </c>
      <c r="C99" s="118">
        <v>349</v>
      </c>
      <c r="D99" s="5">
        <f t="shared" si="5"/>
        <v>0</v>
      </c>
      <c r="E99" s="2"/>
      <c r="F99" s="4"/>
    </row>
    <row r="100" spans="1:6" ht="56.25" x14ac:dyDescent="0.25">
      <c r="A100" s="116" t="s">
        <v>67</v>
      </c>
      <c r="B100" s="118" t="s">
        <v>5</v>
      </c>
      <c r="C100" s="118" t="s">
        <v>5</v>
      </c>
      <c r="D100" s="5">
        <f t="shared" si="5"/>
        <v>0</v>
      </c>
      <c r="E100" s="2">
        <f t="shared" ref="E100:F100" si="8">E102+E103+E104</f>
        <v>0</v>
      </c>
      <c r="F100" s="4">
        <f t="shared" si="8"/>
        <v>0</v>
      </c>
    </row>
    <row r="101" spans="1:6" ht="18.75" x14ac:dyDescent="0.25">
      <c r="A101" s="116" t="s">
        <v>6</v>
      </c>
      <c r="B101" s="118"/>
      <c r="C101" s="118"/>
      <c r="D101" s="5"/>
      <c r="E101" s="2"/>
      <c r="F101" s="4"/>
    </row>
    <row r="102" spans="1:6" ht="18.75" x14ac:dyDescent="0.25">
      <c r="A102" s="116" t="s">
        <v>193</v>
      </c>
      <c r="B102" s="118">
        <v>180</v>
      </c>
      <c r="C102" s="118" t="s">
        <v>5</v>
      </c>
      <c r="D102" s="5">
        <f t="shared" si="5"/>
        <v>0</v>
      </c>
      <c r="E102" s="2"/>
      <c r="F102" s="4"/>
    </row>
    <row r="103" spans="1:6" ht="56.25" x14ac:dyDescent="0.25">
      <c r="A103" s="116" t="s">
        <v>194</v>
      </c>
      <c r="B103" s="118">
        <v>180</v>
      </c>
      <c r="C103" s="118" t="s">
        <v>5</v>
      </c>
      <c r="D103" s="5">
        <f t="shared" si="5"/>
        <v>0</v>
      </c>
      <c r="E103" s="2"/>
      <c r="F103" s="4"/>
    </row>
    <row r="104" spans="1:6" ht="57" thickBot="1" x14ac:dyDescent="0.3">
      <c r="A104" s="32" t="s">
        <v>195</v>
      </c>
      <c r="B104" s="33">
        <v>180</v>
      </c>
      <c r="C104" s="33" t="s">
        <v>5</v>
      </c>
      <c r="D104" s="34">
        <f t="shared" si="5"/>
        <v>0</v>
      </c>
      <c r="E104" s="35"/>
      <c r="F104" s="95"/>
    </row>
    <row r="105" spans="1:6" ht="18.75" x14ac:dyDescent="0.25">
      <c r="A105" s="15"/>
      <c r="B105" s="19"/>
      <c r="C105" s="19"/>
      <c r="D105" s="36"/>
      <c r="E105" s="36"/>
      <c r="F105" s="36"/>
    </row>
    <row r="106" spans="1:6" x14ac:dyDescent="0.25">
      <c r="A106" s="11"/>
    </row>
    <row r="107" spans="1:6" ht="37.5" x14ac:dyDescent="0.3">
      <c r="A107" s="29" t="s">
        <v>52</v>
      </c>
      <c r="B107" s="162"/>
      <c r="C107" s="162"/>
      <c r="D107" s="10"/>
      <c r="E107" s="162"/>
      <c r="F107" s="162"/>
    </row>
    <row r="108" spans="1:6" ht="18.75" x14ac:dyDescent="0.3">
      <c r="A108" s="29"/>
      <c r="B108" s="161" t="s">
        <v>53</v>
      </c>
      <c r="C108" s="161"/>
      <c r="D108" s="10"/>
      <c r="E108" s="161" t="s">
        <v>54</v>
      </c>
      <c r="F108" s="161"/>
    </row>
    <row r="109" spans="1:6" ht="18.75" x14ac:dyDescent="0.3">
      <c r="A109" s="29"/>
      <c r="B109" s="10"/>
      <c r="C109" s="10"/>
      <c r="D109" s="10"/>
      <c r="E109" s="10"/>
      <c r="F109" s="10"/>
    </row>
    <row r="110" spans="1:6" ht="37.5" x14ac:dyDescent="0.3">
      <c r="A110" s="29" t="s">
        <v>55</v>
      </c>
      <c r="B110" s="162"/>
      <c r="C110" s="162"/>
      <c r="D110" s="10"/>
      <c r="E110" s="162"/>
      <c r="F110" s="162"/>
    </row>
    <row r="111" spans="1:6" ht="18.75" x14ac:dyDescent="0.3">
      <c r="A111" s="29"/>
      <c r="B111" s="161" t="s">
        <v>53</v>
      </c>
      <c r="C111" s="161"/>
      <c r="D111" s="10"/>
      <c r="E111" s="161" t="s">
        <v>54</v>
      </c>
      <c r="F111" s="161"/>
    </row>
    <row r="112" spans="1:6" ht="18.75" x14ac:dyDescent="0.3">
      <c r="A112" s="29"/>
      <c r="B112" s="47"/>
      <c r="C112" s="47"/>
      <c r="D112" s="10"/>
      <c r="E112" s="47"/>
      <c r="F112" s="47"/>
    </row>
    <row r="113" spans="1:10" ht="18.75" x14ac:dyDescent="0.3">
      <c r="A113" s="29" t="s">
        <v>56</v>
      </c>
      <c r="B113" s="162"/>
      <c r="C113" s="162"/>
      <c r="D113" s="10"/>
      <c r="E113" s="162"/>
      <c r="F113" s="162"/>
    </row>
    <row r="114" spans="1:10" ht="18.75" x14ac:dyDescent="0.3">
      <c r="A114" s="29"/>
      <c r="B114" s="161" t="s">
        <v>53</v>
      </c>
      <c r="C114" s="161"/>
      <c r="D114" s="10"/>
      <c r="E114" s="161" t="s">
        <v>54</v>
      </c>
      <c r="F114" s="161"/>
    </row>
    <row r="115" spans="1:10" ht="18.75" x14ac:dyDescent="0.3">
      <c r="A115" s="29" t="s">
        <v>57</v>
      </c>
      <c r="B115" s="10"/>
      <c r="C115" s="10"/>
      <c r="D115" s="10"/>
      <c r="E115" s="10"/>
      <c r="F115" s="10"/>
    </row>
    <row r="116" spans="1:10" ht="18.75" x14ac:dyDescent="0.3">
      <c r="A116" s="160" t="s">
        <v>44</v>
      </c>
      <c r="B116" s="160"/>
      <c r="C116" s="10"/>
      <c r="D116" s="10"/>
      <c r="E116" s="10"/>
      <c r="F116" s="10"/>
    </row>
    <row r="117" spans="1:10" ht="18.75" x14ac:dyDescent="0.25">
      <c r="A117" s="163" t="s">
        <v>191</v>
      </c>
      <c r="B117" s="163"/>
      <c r="C117" s="163"/>
      <c r="D117" s="163"/>
      <c r="E117" s="163"/>
      <c r="F117" s="163"/>
    </row>
    <row r="118" spans="1:10" ht="60" x14ac:dyDescent="0.25">
      <c r="A118" s="54" t="s">
        <v>183</v>
      </c>
      <c r="B118" s="58" t="s">
        <v>5</v>
      </c>
      <c r="C118" s="58" t="s">
        <v>5</v>
      </c>
      <c r="D118" s="5">
        <f t="shared" ref="D118:D119" si="9">E118+F118</f>
        <v>0</v>
      </c>
      <c r="E118" s="2"/>
      <c r="F118" s="4"/>
      <c r="H118" s="66" t="s">
        <v>229</v>
      </c>
      <c r="I118" s="66" t="s">
        <v>230</v>
      </c>
      <c r="J118" s="66" t="s">
        <v>231</v>
      </c>
    </row>
    <row r="119" spans="1:10" ht="18.75" x14ac:dyDescent="0.25">
      <c r="A119" s="54" t="s">
        <v>7</v>
      </c>
      <c r="B119" s="58" t="s">
        <v>5</v>
      </c>
      <c r="C119" s="58">
        <v>900</v>
      </c>
      <c r="D119" s="5">
        <f t="shared" si="9"/>
        <v>0</v>
      </c>
      <c r="E119" s="2">
        <f>E122+E150+E164+E192</f>
        <v>0</v>
      </c>
      <c r="F119" s="2">
        <f>F122+F150</f>
        <v>0</v>
      </c>
      <c r="H119" s="67">
        <f>E31+E32+E33+E35+E41+E55+E56+E57+E63+E65+E66+E67+E71+E72+E73+E74+E75+E76+E79+E80+E81+E82+E85</f>
        <v>0</v>
      </c>
      <c r="I119" s="67">
        <f>H119+D119</f>
        <v>0</v>
      </c>
      <c r="J119" s="67">
        <f>I119-E25</f>
        <v>0</v>
      </c>
    </row>
    <row r="120" spans="1:10" ht="18.75" x14ac:dyDescent="0.25">
      <c r="A120" s="54" t="s">
        <v>6</v>
      </c>
      <c r="B120" s="58"/>
      <c r="C120" s="58"/>
      <c r="D120" s="5"/>
      <c r="E120" s="2"/>
      <c r="F120" s="4"/>
    </row>
    <row r="121" spans="1:10" ht="17.45" customHeight="1" x14ac:dyDescent="0.25">
      <c r="A121" s="164" t="s">
        <v>199</v>
      </c>
      <c r="B121" s="165"/>
      <c r="C121" s="165"/>
      <c r="D121" s="165"/>
      <c r="E121" s="165"/>
      <c r="F121" s="166"/>
    </row>
    <row r="122" spans="1:10" ht="18.75" x14ac:dyDescent="0.25">
      <c r="A122" s="54" t="s">
        <v>8</v>
      </c>
      <c r="B122" s="58" t="s">
        <v>5</v>
      </c>
      <c r="C122" s="58">
        <v>200</v>
      </c>
      <c r="D122" s="5">
        <f t="shared" ref="D122:D154" si="10">E122+F122</f>
        <v>0</v>
      </c>
      <c r="E122" s="2">
        <f>E124+E127+E146</f>
        <v>0</v>
      </c>
      <c r="F122" s="2">
        <f>F124+F127+F146</f>
        <v>0</v>
      </c>
    </row>
    <row r="123" spans="1:10" ht="18.75" x14ac:dyDescent="0.25">
      <c r="A123" s="54" t="s">
        <v>9</v>
      </c>
      <c r="B123" s="58"/>
      <c r="C123" s="58"/>
      <c r="D123" s="5"/>
      <c r="E123" s="2"/>
      <c r="F123" s="2"/>
    </row>
    <row r="124" spans="1:10" ht="75" x14ac:dyDescent="0.25">
      <c r="A124" s="54" t="s">
        <v>10</v>
      </c>
      <c r="B124" s="58" t="s">
        <v>5</v>
      </c>
      <c r="C124" s="58">
        <v>210</v>
      </c>
      <c r="D124" s="5">
        <f t="shared" si="10"/>
        <v>0</v>
      </c>
      <c r="E124" s="2">
        <f>E126</f>
        <v>0</v>
      </c>
      <c r="F124" s="2">
        <f>F126</f>
        <v>0</v>
      </c>
    </row>
    <row r="125" spans="1:10" ht="18.75" x14ac:dyDescent="0.25">
      <c r="A125" s="54" t="s">
        <v>9</v>
      </c>
      <c r="B125" s="58"/>
      <c r="C125" s="58"/>
      <c r="D125" s="5"/>
      <c r="E125" s="2"/>
      <c r="F125" s="2"/>
    </row>
    <row r="126" spans="1:10" ht="93.75" x14ac:dyDescent="0.25">
      <c r="A126" s="54" t="s">
        <v>200</v>
      </c>
      <c r="B126" s="58">
        <v>244</v>
      </c>
      <c r="C126" s="58">
        <v>214</v>
      </c>
      <c r="D126" s="5">
        <f>E126+F126</f>
        <v>0</v>
      </c>
      <c r="E126" s="2"/>
      <c r="F126" s="2"/>
    </row>
    <row r="127" spans="1:10" ht="37.5" x14ac:dyDescent="0.25">
      <c r="A127" s="54" t="s">
        <v>14</v>
      </c>
      <c r="B127" s="58" t="s">
        <v>5</v>
      </c>
      <c r="C127" s="58">
        <v>220</v>
      </c>
      <c r="D127" s="5">
        <f t="shared" si="10"/>
        <v>0</v>
      </c>
      <c r="E127" s="2">
        <f>E129+E130+E131+E138+E139+E142+E145</f>
        <v>0</v>
      </c>
      <c r="F127" s="2">
        <f>F129+F130+F131+F138+F139+F142+F145</f>
        <v>0</v>
      </c>
    </row>
    <row r="128" spans="1:10" ht="18.75" x14ac:dyDescent="0.25">
      <c r="A128" s="54" t="s">
        <v>9</v>
      </c>
      <c r="B128" s="58"/>
      <c r="C128" s="58"/>
      <c r="D128" s="5"/>
      <c r="E128" s="2"/>
      <c r="F128" s="2"/>
    </row>
    <row r="129" spans="1:6" ht="18.75" x14ac:dyDescent="0.25">
      <c r="A129" s="54" t="s">
        <v>15</v>
      </c>
      <c r="B129" s="58">
        <v>244</v>
      </c>
      <c r="C129" s="58">
        <v>221</v>
      </c>
      <c r="D129" s="5">
        <f t="shared" si="10"/>
        <v>0</v>
      </c>
      <c r="E129" s="2"/>
      <c r="F129" s="2"/>
    </row>
    <row r="130" spans="1:6" ht="37.5" x14ac:dyDescent="0.25">
      <c r="A130" s="54" t="s">
        <v>16</v>
      </c>
      <c r="B130" s="58">
        <v>244</v>
      </c>
      <c r="C130" s="58">
        <v>222</v>
      </c>
      <c r="D130" s="5">
        <f t="shared" si="10"/>
        <v>0</v>
      </c>
      <c r="E130" s="2"/>
      <c r="F130" s="2"/>
    </row>
    <row r="131" spans="1:6" ht="37.5" x14ac:dyDescent="0.25">
      <c r="A131" s="54" t="s">
        <v>17</v>
      </c>
      <c r="B131" s="58" t="s">
        <v>5</v>
      </c>
      <c r="C131" s="58">
        <v>223</v>
      </c>
      <c r="D131" s="5">
        <f t="shared" si="10"/>
        <v>0</v>
      </c>
      <c r="E131" s="2">
        <f t="shared" ref="E131:F131" si="11">E133+E134+E135+E136+E137</f>
        <v>0</v>
      </c>
      <c r="F131" s="2">
        <f t="shared" si="11"/>
        <v>0</v>
      </c>
    </row>
    <row r="132" spans="1:6" ht="18.75" x14ac:dyDescent="0.25">
      <c r="A132" s="54" t="s">
        <v>6</v>
      </c>
      <c r="B132" s="58"/>
      <c r="C132" s="58"/>
      <c r="D132" s="5"/>
      <c r="E132" s="2"/>
      <c r="F132" s="2"/>
    </row>
    <row r="133" spans="1:6" ht="56.25" x14ac:dyDescent="0.25">
      <c r="A133" s="54" t="s">
        <v>18</v>
      </c>
      <c r="B133" s="58">
        <v>247</v>
      </c>
      <c r="C133" s="58">
        <v>223</v>
      </c>
      <c r="D133" s="5">
        <f t="shared" si="10"/>
        <v>0</v>
      </c>
      <c r="E133" s="2"/>
      <c r="F133" s="2"/>
    </row>
    <row r="134" spans="1:6" ht="37.5" x14ac:dyDescent="0.25">
      <c r="A134" s="54" t="s">
        <v>19</v>
      </c>
      <c r="B134" s="58">
        <v>247</v>
      </c>
      <c r="C134" s="58">
        <v>223</v>
      </c>
      <c r="D134" s="5">
        <f t="shared" si="10"/>
        <v>0</v>
      </c>
      <c r="E134" s="2"/>
      <c r="F134" s="2"/>
    </row>
    <row r="135" spans="1:6" ht="75" x14ac:dyDescent="0.25">
      <c r="A135" s="54" t="s">
        <v>20</v>
      </c>
      <c r="B135" s="58">
        <v>247</v>
      </c>
      <c r="C135" s="58">
        <v>223</v>
      </c>
      <c r="D135" s="5">
        <f t="shared" si="10"/>
        <v>0</v>
      </c>
      <c r="E135" s="2"/>
      <c r="F135" s="2"/>
    </row>
    <row r="136" spans="1:6" ht="75" x14ac:dyDescent="0.25">
      <c r="A136" s="54" t="s">
        <v>21</v>
      </c>
      <c r="B136" s="58">
        <v>244</v>
      </c>
      <c r="C136" s="58">
        <v>223</v>
      </c>
      <c r="D136" s="5">
        <f t="shared" si="10"/>
        <v>0</v>
      </c>
      <c r="E136" s="2"/>
      <c r="F136" s="2"/>
    </row>
    <row r="137" spans="1:6" ht="56.25" x14ac:dyDescent="0.25">
      <c r="A137" s="54" t="s">
        <v>22</v>
      </c>
      <c r="B137" s="58">
        <v>244</v>
      </c>
      <c r="C137" s="58">
        <v>223</v>
      </c>
      <c r="D137" s="5">
        <f t="shared" si="10"/>
        <v>0</v>
      </c>
      <c r="E137" s="2"/>
      <c r="F137" s="2"/>
    </row>
    <row r="138" spans="1:6" ht="168.75" x14ac:dyDescent="0.25">
      <c r="A138" s="54" t="s">
        <v>23</v>
      </c>
      <c r="B138" s="58">
        <v>244</v>
      </c>
      <c r="C138" s="58">
        <v>224</v>
      </c>
      <c r="D138" s="5">
        <f t="shared" si="10"/>
        <v>0</v>
      </c>
      <c r="E138" s="2"/>
      <c r="F138" s="2"/>
    </row>
    <row r="139" spans="1:6" ht="56.25" x14ac:dyDescent="0.25">
      <c r="A139" s="54" t="s">
        <v>24</v>
      </c>
      <c r="B139" s="58" t="s">
        <v>5</v>
      </c>
      <c r="C139" s="58">
        <v>225</v>
      </c>
      <c r="D139" s="2">
        <f t="shared" ref="D139:F139" si="12">D140+D141</f>
        <v>0</v>
      </c>
      <c r="E139" s="2">
        <f>E140+E141</f>
        <v>0</v>
      </c>
      <c r="F139" s="2">
        <f t="shared" si="12"/>
        <v>0</v>
      </c>
    </row>
    <row r="140" spans="1:6" ht="18.75" x14ac:dyDescent="0.25">
      <c r="A140" s="159" t="s">
        <v>6</v>
      </c>
      <c r="B140" s="58">
        <v>243</v>
      </c>
      <c r="C140" s="58">
        <v>225</v>
      </c>
      <c r="D140" s="5">
        <f t="shared" si="10"/>
        <v>0</v>
      </c>
      <c r="E140" s="2"/>
      <c r="F140" s="2"/>
    </row>
    <row r="141" spans="1:6" ht="18.75" x14ac:dyDescent="0.25">
      <c r="A141" s="159"/>
      <c r="B141" s="58">
        <v>244</v>
      </c>
      <c r="C141" s="58">
        <v>225</v>
      </c>
      <c r="D141" s="5">
        <f t="shared" si="10"/>
        <v>0</v>
      </c>
      <c r="E141" s="2"/>
      <c r="F141" s="2"/>
    </row>
    <row r="142" spans="1:6" ht="37.5" x14ac:dyDescent="0.25">
      <c r="A142" s="54" t="s">
        <v>58</v>
      </c>
      <c r="B142" s="58" t="s">
        <v>5</v>
      </c>
      <c r="C142" s="58">
        <v>226</v>
      </c>
      <c r="D142" s="5">
        <f t="shared" si="10"/>
        <v>0</v>
      </c>
      <c r="E142" s="2">
        <f>E143+E144</f>
        <v>0</v>
      </c>
      <c r="F142" s="2">
        <f>F143+F144</f>
        <v>0</v>
      </c>
    </row>
    <row r="143" spans="1:6" ht="18.75" x14ac:dyDescent="0.25">
      <c r="A143" s="159" t="s">
        <v>6</v>
      </c>
      <c r="B143" s="58">
        <v>243</v>
      </c>
      <c r="C143" s="58">
        <v>226</v>
      </c>
      <c r="D143" s="5">
        <f t="shared" si="10"/>
        <v>0</v>
      </c>
      <c r="E143" s="2"/>
      <c r="F143" s="2"/>
    </row>
    <row r="144" spans="1:6" ht="18.75" x14ac:dyDescent="0.25">
      <c r="A144" s="159"/>
      <c r="B144" s="58">
        <v>244</v>
      </c>
      <c r="C144" s="58">
        <v>226</v>
      </c>
      <c r="D144" s="5">
        <f t="shared" si="10"/>
        <v>0</v>
      </c>
      <c r="E144" s="2"/>
      <c r="F144" s="2"/>
    </row>
    <row r="145" spans="1:6" ht="18.75" x14ac:dyDescent="0.25">
      <c r="A145" s="54" t="s">
        <v>25</v>
      </c>
      <c r="B145" s="58">
        <v>244</v>
      </c>
      <c r="C145" s="58">
        <v>227</v>
      </c>
      <c r="D145" s="5">
        <f t="shared" si="10"/>
        <v>0</v>
      </c>
      <c r="E145" s="2"/>
      <c r="F145" s="2"/>
    </row>
    <row r="146" spans="1:6" ht="18.75" x14ac:dyDescent="0.25">
      <c r="A146" s="54" t="s">
        <v>30</v>
      </c>
      <c r="B146" s="58" t="s">
        <v>5</v>
      </c>
      <c r="C146" s="58">
        <v>290</v>
      </c>
      <c r="D146" s="5">
        <f t="shared" si="10"/>
        <v>0</v>
      </c>
      <c r="E146" s="2">
        <f>E148+E149</f>
        <v>0</v>
      </c>
      <c r="F146" s="2">
        <f>F148+F149</f>
        <v>0</v>
      </c>
    </row>
    <row r="147" spans="1:6" ht="18.75" x14ac:dyDescent="0.25">
      <c r="A147" s="54" t="s">
        <v>9</v>
      </c>
      <c r="B147" s="58"/>
      <c r="C147" s="58"/>
      <c r="D147" s="5">
        <f t="shared" si="10"/>
        <v>0</v>
      </c>
      <c r="E147" s="2"/>
      <c r="F147" s="2"/>
    </row>
    <row r="148" spans="1:6" ht="56.25" x14ac:dyDescent="0.25">
      <c r="A148" s="54" t="s">
        <v>34</v>
      </c>
      <c r="B148" s="58">
        <v>244</v>
      </c>
      <c r="C148" s="58">
        <v>296</v>
      </c>
      <c r="D148" s="5">
        <f t="shared" si="10"/>
        <v>0</v>
      </c>
      <c r="E148" s="2"/>
      <c r="F148" s="2"/>
    </row>
    <row r="149" spans="1:6" ht="56.25" x14ac:dyDescent="0.25">
      <c r="A149" s="54" t="s">
        <v>35</v>
      </c>
      <c r="B149" s="58">
        <v>244</v>
      </c>
      <c r="C149" s="58">
        <v>297</v>
      </c>
      <c r="D149" s="5">
        <f t="shared" si="10"/>
        <v>0</v>
      </c>
      <c r="E149" s="2"/>
      <c r="F149" s="2"/>
    </row>
    <row r="150" spans="1:6" ht="56.25" x14ac:dyDescent="0.25">
      <c r="A150" s="54" t="s">
        <v>59</v>
      </c>
      <c r="B150" s="58" t="s">
        <v>5</v>
      </c>
      <c r="C150" s="58">
        <v>300</v>
      </c>
      <c r="D150" s="5">
        <f t="shared" si="10"/>
        <v>0</v>
      </c>
      <c r="E150" s="2">
        <f>E152+E154+E153</f>
        <v>0</v>
      </c>
      <c r="F150" s="2">
        <f>F152+F154+F153</f>
        <v>0</v>
      </c>
    </row>
    <row r="151" spans="1:6" ht="18.75" x14ac:dyDescent="0.25">
      <c r="A151" s="54" t="s">
        <v>9</v>
      </c>
      <c r="B151" s="58"/>
      <c r="C151" s="58"/>
      <c r="D151" s="5"/>
      <c r="E151" s="2"/>
      <c r="F151" s="2"/>
    </row>
    <row r="152" spans="1:6" ht="56.25" x14ac:dyDescent="0.25">
      <c r="A152" s="54" t="s">
        <v>36</v>
      </c>
      <c r="B152" s="58">
        <v>244</v>
      </c>
      <c r="C152" s="58">
        <v>310</v>
      </c>
      <c r="D152" s="5">
        <f t="shared" si="10"/>
        <v>0</v>
      </c>
      <c r="E152" s="2"/>
      <c r="F152" s="2"/>
    </row>
    <row r="153" spans="1:6" ht="75" x14ac:dyDescent="0.25">
      <c r="A153" s="54" t="s">
        <v>68</v>
      </c>
      <c r="B153" s="58">
        <v>244</v>
      </c>
      <c r="C153" s="58">
        <v>320</v>
      </c>
      <c r="D153" s="5">
        <f t="shared" si="10"/>
        <v>0</v>
      </c>
      <c r="E153" s="2"/>
      <c r="F153" s="2"/>
    </row>
    <row r="154" spans="1:6" ht="75" x14ac:dyDescent="0.25">
      <c r="A154" s="54" t="s">
        <v>60</v>
      </c>
      <c r="B154" s="58" t="s">
        <v>5</v>
      </c>
      <c r="C154" s="58">
        <v>340</v>
      </c>
      <c r="D154" s="5">
        <f t="shared" si="10"/>
        <v>0</v>
      </c>
      <c r="E154" s="2">
        <f>E156+E157+E158+E159+E160+E161+E162</f>
        <v>0</v>
      </c>
      <c r="F154" s="2">
        <f>F156+F157+F158+F159+F160+F161+F162</f>
        <v>0</v>
      </c>
    </row>
    <row r="155" spans="1:6" ht="18.75" x14ac:dyDescent="0.25">
      <c r="A155" s="54" t="s">
        <v>6</v>
      </c>
      <c r="B155" s="58"/>
      <c r="C155" s="58"/>
      <c r="D155" s="5"/>
      <c r="E155" s="2"/>
      <c r="F155" s="2"/>
    </row>
    <row r="156" spans="1:6" ht="131.25" x14ac:dyDescent="0.25">
      <c r="A156" s="54" t="s">
        <v>37</v>
      </c>
      <c r="B156" s="58">
        <v>244</v>
      </c>
      <c r="C156" s="58">
        <v>341</v>
      </c>
      <c r="D156" s="5">
        <f t="shared" ref="D156:D162" si="13">E156+F156</f>
        <v>0</v>
      </c>
      <c r="E156" s="2"/>
      <c r="F156" s="2"/>
    </row>
    <row r="157" spans="1:6" ht="56.25" x14ac:dyDescent="0.25">
      <c r="A157" s="54" t="s">
        <v>38</v>
      </c>
      <c r="B157" s="58">
        <v>244</v>
      </c>
      <c r="C157" s="58">
        <v>342</v>
      </c>
      <c r="D157" s="5">
        <f t="shared" si="13"/>
        <v>0</v>
      </c>
      <c r="E157" s="2"/>
      <c r="F157" s="2"/>
    </row>
    <row r="158" spans="1:6" ht="75" x14ac:dyDescent="0.25">
      <c r="A158" s="54" t="s">
        <v>39</v>
      </c>
      <c r="B158" s="58">
        <v>244</v>
      </c>
      <c r="C158" s="58">
        <v>343</v>
      </c>
      <c r="D158" s="5">
        <f t="shared" si="13"/>
        <v>0</v>
      </c>
      <c r="E158" s="2"/>
      <c r="F158" s="2"/>
    </row>
    <row r="159" spans="1:6" ht="75" x14ac:dyDescent="0.25">
      <c r="A159" s="54" t="s">
        <v>40</v>
      </c>
      <c r="B159" s="58">
        <v>244</v>
      </c>
      <c r="C159" s="58">
        <v>344</v>
      </c>
      <c r="D159" s="5">
        <f t="shared" si="13"/>
        <v>0</v>
      </c>
      <c r="E159" s="2"/>
      <c r="F159" s="2"/>
    </row>
    <row r="160" spans="1:6" ht="56.25" x14ac:dyDescent="0.25">
      <c r="A160" s="54" t="s">
        <v>41</v>
      </c>
      <c r="B160" s="58">
        <v>244</v>
      </c>
      <c r="C160" s="58">
        <v>345</v>
      </c>
      <c r="D160" s="5">
        <f t="shared" si="13"/>
        <v>0</v>
      </c>
      <c r="E160" s="2"/>
      <c r="F160" s="2"/>
    </row>
    <row r="161" spans="1:6" ht="75" x14ac:dyDescent="0.25">
      <c r="A161" s="54" t="s">
        <v>42</v>
      </c>
      <c r="B161" s="58">
        <v>244</v>
      </c>
      <c r="C161" s="58">
        <v>346</v>
      </c>
      <c r="D161" s="5">
        <f t="shared" si="13"/>
        <v>0</v>
      </c>
      <c r="E161" s="2"/>
      <c r="F161" s="2"/>
    </row>
    <row r="162" spans="1:6" ht="112.5" x14ac:dyDescent="0.25">
      <c r="A162" s="54" t="s">
        <v>43</v>
      </c>
      <c r="B162" s="58">
        <v>244</v>
      </c>
      <c r="C162" s="58">
        <v>349</v>
      </c>
      <c r="D162" s="5">
        <f t="shared" si="13"/>
        <v>0</v>
      </c>
      <c r="E162" s="2"/>
      <c r="F162" s="2"/>
    </row>
    <row r="163" spans="1:6" ht="17.45" customHeight="1" x14ac:dyDescent="0.25">
      <c r="A163" s="164" t="s">
        <v>201</v>
      </c>
      <c r="B163" s="165"/>
      <c r="C163" s="165"/>
      <c r="D163" s="165"/>
      <c r="E163" s="165"/>
      <c r="F163" s="166"/>
    </row>
    <row r="164" spans="1:6" ht="18.75" x14ac:dyDescent="0.25">
      <c r="A164" s="54" t="s">
        <v>8</v>
      </c>
      <c r="B164" s="58" t="s">
        <v>5</v>
      </c>
      <c r="C164" s="58">
        <v>200</v>
      </c>
      <c r="D164" s="5">
        <f t="shared" ref="D164" si="14">E164+F164</f>
        <v>0</v>
      </c>
      <c r="E164" s="2">
        <f>E166+E169+E188</f>
        <v>0</v>
      </c>
      <c r="F164" s="2">
        <f>F166+F169+F188</f>
        <v>0</v>
      </c>
    </row>
    <row r="165" spans="1:6" ht="18.75" x14ac:dyDescent="0.25">
      <c r="A165" s="54" t="s">
        <v>9</v>
      </c>
      <c r="B165" s="58"/>
      <c r="C165" s="58"/>
      <c r="D165" s="5"/>
      <c r="E165" s="2"/>
      <c r="F165" s="2"/>
    </row>
    <row r="166" spans="1:6" ht="75" x14ac:dyDescent="0.25">
      <c r="A166" s="54" t="s">
        <v>10</v>
      </c>
      <c r="B166" s="58" t="s">
        <v>5</v>
      </c>
      <c r="C166" s="58">
        <v>210</v>
      </c>
      <c r="D166" s="5">
        <f t="shared" ref="D166" si="15">E166+F166</f>
        <v>0</v>
      </c>
      <c r="E166" s="2">
        <f>E168</f>
        <v>0</v>
      </c>
      <c r="F166" s="2">
        <f>F168</f>
        <v>0</v>
      </c>
    </row>
    <row r="167" spans="1:6" ht="18.75" x14ac:dyDescent="0.25">
      <c r="A167" s="54" t="s">
        <v>9</v>
      </c>
      <c r="B167" s="58"/>
      <c r="C167" s="58"/>
      <c r="D167" s="5"/>
      <c r="E167" s="2"/>
      <c r="F167" s="2"/>
    </row>
    <row r="168" spans="1:6" ht="93.75" x14ac:dyDescent="0.25">
      <c r="A168" s="54" t="s">
        <v>200</v>
      </c>
      <c r="B168" s="58">
        <v>244</v>
      </c>
      <c r="C168" s="58">
        <v>214</v>
      </c>
      <c r="D168" s="5">
        <f>E168+F168</f>
        <v>0</v>
      </c>
      <c r="E168" s="65">
        <f>E36-E126</f>
        <v>0</v>
      </c>
      <c r="F168" s="2"/>
    </row>
    <row r="169" spans="1:6" ht="37.5" x14ac:dyDescent="0.25">
      <c r="A169" s="54" t="s">
        <v>14</v>
      </c>
      <c r="B169" s="58" t="s">
        <v>5</v>
      </c>
      <c r="C169" s="58">
        <v>220</v>
      </c>
      <c r="D169" s="5">
        <f t="shared" ref="D169" si="16">E169+F169</f>
        <v>0</v>
      </c>
      <c r="E169" s="2">
        <f>E171+E172+E173+E180+E181+E184+E187</f>
        <v>0</v>
      </c>
      <c r="F169" s="2">
        <f>F171+F172+F173+F180+F181+F184+F187</f>
        <v>0</v>
      </c>
    </row>
    <row r="170" spans="1:6" ht="18.75" x14ac:dyDescent="0.25">
      <c r="A170" s="54" t="s">
        <v>9</v>
      </c>
      <c r="B170" s="58"/>
      <c r="C170" s="58"/>
      <c r="D170" s="5"/>
      <c r="E170" s="2"/>
      <c r="F170" s="2"/>
    </row>
    <row r="171" spans="1:6" ht="18.75" x14ac:dyDescent="0.25">
      <c r="A171" s="54" t="s">
        <v>15</v>
      </c>
      <c r="B171" s="58">
        <v>244</v>
      </c>
      <c r="C171" s="58">
        <v>221</v>
      </c>
      <c r="D171" s="5">
        <f t="shared" ref="D171:D173" si="17">E171+F171</f>
        <v>0</v>
      </c>
      <c r="E171" s="2">
        <f>E39-E129</f>
        <v>0</v>
      </c>
      <c r="F171" s="2"/>
    </row>
    <row r="172" spans="1:6" ht="37.5" x14ac:dyDescent="0.25">
      <c r="A172" s="54" t="s">
        <v>16</v>
      </c>
      <c r="B172" s="58">
        <v>244</v>
      </c>
      <c r="C172" s="58">
        <v>222</v>
      </c>
      <c r="D172" s="5">
        <f t="shared" si="17"/>
        <v>0</v>
      </c>
      <c r="E172" s="65">
        <f>E42-E130</f>
        <v>0</v>
      </c>
      <c r="F172" s="2"/>
    </row>
    <row r="173" spans="1:6" ht="37.5" x14ac:dyDescent="0.25">
      <c r="A173" s="54" t="s">
        <v>17</v>
      </c>
      <c r="B173" s="58" t="s">
        <v>5</v>
      </c>
      <c r="C173" s="58">
        <v>223</v>
      </c>
      <c r="D173" s="5">
        <f t="shared" si="17"/>
        <v>0</v>
      </c>
      <c r="E173" s="2">
        <f t="shared" ref="E173:F173" si="18">E175+E176+E177+E178+E179</f>
        <v>0</v>
      </c>
      <c r="F173" s="2">
        <f t="shared" si="18"/>
        <v>0</v>
      </c>
    </row>
    <row r="174" spans="1:6" ht="18.75" x14ac:dyDescent="0.25">
      <c r="A174" s="54" t="s">
        <v>6</v>
      </c>
      <c r="B174" s="58"/>
      <c r="C174" s="58"/>
      <c r="D174" s="5"/>
      <c r="E174" s="2"/>
      <c r="F174" s="2"/>
    </row>
    <row r="175" spans="1:6" ht="56.25" x14ac:dyDescent="0.25">
      <c r="A175" s="54" t="s">
        <v>18</v>
      </c>
      <c r="B175" s="58">
        <v>244</v>
      </c>
      <c r="C175" s="58">
        <v>223</v>
      </c>
      <c r="D175" s="5">
        <f t="shared" ref="D175:D180" si="19">E175+F175</f>
        <v>0</v>
      </c>
      <c r="E175" s="2">
        <f t="shared" ref="E175:E180" si="20">E45-E133</f>
        <v>0</v>
      </c>
      <c r="F175" s="2"/>
    </row>
    <row r="176" spans="1:6" ht="37.5" x14ac:dyDescent="0.25">
      <c r="A176" s="54" t="s">
        <v>19</v>
      </c>
      <c r="B176" s="58">
        <v>244</v>
      </c>
      <c r="C176" s="58">
        <v>223</v>
      </c>
      <c r="D176" s="5">
        <f t="shared" si="19"/>
        <v>0</v>
      </c>
      <c r="E176" s="2">
        <f t="shared" si="20"/>
        <v>0</v>
      </c>
      <c r="F176" s="2"/>
    </row>
    <row r="177" spans="1:6" ht="75" x14ac:dyDescent="0.25">
      <c r="A177" s="54" t="s">
        <v>20</v>
      </c>
      <c r="B177" s="58">
        <v>244</v>
      </c>
      <c r="C177" s="58">
        <v>223</v>
      </c>
      <c r="D177" s="5">
        <f t="shared" si="19"/>
        <v>0</v>
      </c>
      <c r="E177" s="2">
        <f t="shared" si="20"/>
        <v>0</v>
      </c>
      <c r="F177" s="2"/>
    </row>
    <row r="178" spans="1:6" ht="75" x14ac:dyDescent="0.25">
      <c r="A178" s="54" t="s">
        <v>21</v>
      </c>
      <c r="B178" s="58">
        <v>244</v>
      </c>
      <c r="C178" s="58">
        <v>223</v>
      </c>
      <c r="D178" s="5">
        <f t="shared" si="19"/>
        <v>0</v>
      </c>
      <c r="E178" s="2">
        <f t="shared" si="20"/>
        <v>0</v>
      </c>
      <c r="F178" s="2"/>
    </row>
    <row r="179" spans="1:6" ht="56.25" x14ac:dyDescent="0.25">
      <c r="A179" s="54" t="s">
        <v>22</v>
      </c>
      <c r="B179" s="58">
        <v>244</v>
      </c>
      <c r="C179" s="58">
        <v>223</v>
      </c>
      <c r="D179" s="5">
        <f t="shared" si="19"/>
        <v>0</v>
      </c>
      <c r="E179" s="2">
        <f t="shared" si="20"/>
        <v>0</v>
      </c>
      <c r="F179" s="2"/>
    </row>
    <row r="180" spans="1:6" ht="168.75" x14ac:dyDescent="0.25">
      <c r="A180" s="54" t="s">
        <v>23</v>
      </c>
      <c r="B180" s="58">
        <v>244</v>
      </c>
      <c r="C180" s="58">
        <v>224</v>
      </c>
      <c r="D180" s="5">
        <f t="shared" si="19"/>
        <v>0</v>
      </c>
      <c r="E180" s="2">
        <f t="shared" si="20"/>
        <v>0</v>
      </c>
      <c r="F180" s="2"/>
    </row>
    <row r="181" spans="1:6" ht="56.25" x14ac:dyDescent="0.25">
      <c r="A181" s="54" t="s">
        <v>24</v>
      </c>
      <c r="B181" s="58" t="s">
        <v>5</v>
      </c>
      <c r="C181" s="58">
        <v>225</v>
      </c>
      <c r="D181" s="2">
        <f t="shared" ref="D181" si="21">D182+D183</f>
        <v>0</v>
      </c>
      <c r="E181" s="2">
        <f>E182+E183</f>
        <v>0</v>
      </c>
      <c r="F181" s="2">
        <f t="shared" ref="F181" si="22">F182+F183</f>
        <v>0</v>
      </c>
    </row>
    <row r="182" spans="1:6" ht="18.75" x14ac:dyDescent="0.25">
      <c r="A182" s="159" t="s">
        <v>6</v>
      </c>
      <c r="B182" s="58">
        <v>243</v>
      </c>
      <c r="C182" s="58">
        <v>225</v>
      </c>
      <c r="D182" s="5">
        <f t="shared" ref="D182:D192" si="23">E182+F182</f>
        <v>0</v>
      </c>
      <c r="E182" s="2">
        <f>E52-E140</f>
        <v>0</v>
      </c>
      <c r="F182" s="2"/>
    </row>
    <row r="183" spans="1:6" ht="18.75" x14ac:dyDescent="0.25">
      <c r="A183" s="159"/>
      <c r="B183" s="58">
        <v>244</v>
      </c>
      <c r="C183" s="58">
        <v>225</v>
      </c>
      <c r="D183" s="5">
        <f t="shared" si="23"/>
        <v>0</v>
      </c>
      <c r="E183" s="2">
        <f>E53-E141</f>
        <v>0</v>
      </c>
      <c r="F183" s="2"/>
    </row>
    <row r="184" spans="1:6" ht="37.5" x14ac:dyDescent="0.25">
      <c r="A184" s="54" t="s">
        <v>58</v>
      </c>
      <c r="B184" s="58" t="s">
        <v>5</v>
      </c>
      <c r="C184" s="58">
        <v>226</v>
      </c>
      <c r="D184" s="5">
        <f t="shared" si="23"/>
        <v>0</v>
      </c>
      <c r="E184" s="2">
        <f>E185+E186</f>
        <v>0</v>
      </c>
      <c r="F184" s="2">
        <f>F185+F186</f>
        <v>0</v>
      </c>
    </row>
    <row r="185" spans="1:6" ht="18.75" x14ac:dyDescent="0.25">
      <c r="A185" s="159" t="s">
        <v>6</v>
      </c>
      <c r="B185" s="58">
        <v>243</v>
      </c>
      <c r="C185" s="58">
        <v>226</v>
      </c>
      <c r="D185" s="5">
        <f t="shared" si="23"/>
        <v>0</v>
      </c>
      <c r="E185" s="2">
        <f>E58-E143</f>
        <v>0</v>
      </c>
      <c r="F185" s="2"/>
    </row>
    <row r="186" spans="1:6" ht="18.75" x14ac:dyDescent="0.25">
      <c r="A186" s="159"/>
      <c r="B186" s="58">
        <v>244</v>
      </c>
      <c r="C186" s="58">
        <v>226</v>
      </c>
      <c r="D186" s="5">
        <f t="shared" si="23"/>
        <v>0</v>
      </c>
      <c r="E186" s="2">
        <f>E59-E144</f>
        <v>0</v>
      </c>
      <c r="F186" s="2"/>
    </row>
    <row r="187" spans="1:6" ht="18.75" x14ac:dyDescent="0.25">
      <c r="A187" s="54" t="s">
        <v>25</v>
      </c>
      <c r="B187" s="58">
        <v>244</v>
      </c>
      <c r="C187" s="58">
        <v>227</v>
      </c>
      <c r="D187" s="5">
        <f t="shared" si="23"/>
        <v>0</v>
      </c>
      <c r="E187" s="2">
        <f>E60-E145</f>
        <v>0</v>
      </c>
      <c r="F187" s="2"/>
    </row>
    <row r="188" spans="1:6" ht="18.75" x14ac:dyDescent="0.25">
      <c r="A188" s="54" t="s">
        <v>30</v>
      </c>
      <c r="B188" s="58" t="s">
        <v>5</v>
      </c>
      <c r="C188" s="58">
        <v>290</v>
      </c>
      <c r="D188" s="5">
        <f t="shared" si="23"/>
        <v>0</v>
      </c>
      <c r="E188" s="2">
        <f>E190+E191</f>
        <v>0</v>
      </c>
      <c r="F188" s="2">
        <f>F190+F191</f>
        <v>0</v>
      </c>
    </row>
    <row r="189" spans="1:6" ht="18.75" x14ac:dyDescent="0.25">
      <c r="A189" s="54" t="s">
        <v>9</v>
      </c>
      <c r="B189" s="58"/>
      <c r="C189" s="58"/>
      <c r="D189" s="5">
        <f t="shared" si="23"/>
        <v>0</v>
      </c>
      <c r="E189" s="2"/>
      <c r="F189" s="2"/>
    </row>
    <row r="190" spans="1:6" ht="56.25" x14ac:dyDescent="0.25">
      <c r="A190" s="54" t="s">
        <v>34</v>
      </c>
      <c r="B190" s="58">
        <v>244</v>
      </c>
      <c r="C190" s="58">
        <v>296</v>
      </c>
      <c r="D190" s="5">
        <f t="shared" si="23"/>
        <v>0</v>
      </c>
      <c r="E190" s="2">
        <f>E78-E148</f>
        <v>0</v>
      </c>
      <c r="F190" s="2"/>
    </row>
    <row r="191" spans="1:6" ht="56.25" x14ac:dyDescent="0.25">
      <c r="A191" s="54" t="s">
        <v>35</v>
      </c>
      <c r="B191" s="58">
        <v>244</v>
      </c>
      <c r="C191" s="58">
        <v>297</v>
      </c>
      <c r="D191" s="5">
        <f t="shared" si="23"/>
        <v>0</v>
      </c>
      <c r="E191" s="2">
        <f>E84-E149</f>
        <v>0</v>
      </c>
      <c r="F191" s="2"/>
    </row>
    <row r="192" spans="1:6" ht="56.25" x14ac:dyDescent="0.25">
      <c r="A192" s="54" t="s">
        <v>59</v>
      </c>
      <c r="B192" s="58" t="s">
        <v>5</v>
      </c>
      <c r="C192" s="58">
        <v>300</v>
      </c>
      <c r="D192" s="5">
        <f t="shared" si="23"/>
        <v>0</v>
      </c>
      <c r="E192" s="2">
        <f>E194+E196+E195</f>
        <v>0</v>
      </c>
      <c r="F192" s="2">
        <f>F194+F196+F195</f>
        <v>0</v>
      </c>
    </row>
    <row r="193" spans="1:6" ht="18.75" x14ac:dyDescent="0.25">
      <c r="A193" s="54" t="s">
        <v>9</v>
      </c>
      <c r="B193" s="58"/>
      <c r="C193" s="58"/>
      <c r="D193" s="5"/>
      <c r="E193" s="2"/>
      <c r="F193" s="2"/>
    </row>
    <row r="194" spans="1:6" ht="56.25" x14ac:dyDescent="0.25">
      <c r="A194" s="54" t="s">
        <v>36</v>
      </c>
      <c r="B194" s="58">
        <v>244</v>
      </c>
      <c r="C194" s="58">
        <v>310</v>
      </c>
      <c r="D194" s="5">
        <f t="shared" ref="D194:D196" si="24">E194+F194</f>
        <v>0</v>
      </c>
      <c r="E194" s="2">
        <f>E88-E152</f>
        <v>0</v>
      </c>
      <c r="F194" s="2"/>
    </row>
    <row r="195" spans="1:6" ht="75" x14ac:dyDescent="0.25">
      <c r="A195" s="54" t="s">
        <v>68</v>
      </c>
      <c r="B195" s="58">
        <v>244</v>
      </c>
      <c r="C195" s="58">
        <v>320</v>
      </c>
      <c r="D195" s="5">
        <f t="shared" si="24"/>
        <v>0</v>
      </c>
      <c r="E195" s="2">
        <f>E89-E153</f>
        <v>0</v>
      </c>
      <c r="F195" s="2"/>
    </row>
    <row r="196" spans="1:6" ht="75" x14ac:dyDescent="0.25">
      <c r="A196" s="54" t="s">
        <v>60</v>
      </c>
      <c r="B196" s="58" t="s">
        <v>5</v>
      </c>
      <c r="C196" s="58">
        <v>340</v>
      </c>
      <c r="D196" s="5">
        <f t="shared" si="24"/>
        <v>0</v>
      </c>
      <c r="E196" s="2">
        <f>E198+E199+E200+E201+E202+E203+E204</f>
        <v>0</v>
      </c>
      <c r="F196" s="2">
        <f>F198+F199+F200+F201+F202+F203+F204</f>
        <v>0</v>
      </c>
    </row>
    <row r="197" spans="1:6" ht="18.75" x14ac:dyDescent="0.25">
      <c r="A197" s="54" t="s">
        <v>6</v>
      </c>
      <c r="B197" s="58"/>
      <c r="C197" s="58"/>
      <c r="D197" s="5"/>
      <c r="E197" s="2"/>
      <c r="F197" s="2"/>
    </row>
    <row r="198" spans="1:6" ht="131.25" x14ac:dyDescent="0.25">
      <c r="A198" s="54" t="s">
        <v>37</v>
      </c>
      <c r="B198" s="58">
        <v>244</v>
      </c>
      <c r="C198" s="58">
        <v>341</v>
      </c>
      <c r="D198" s="5">
        <f t="shared" ref="D198:D204" si="25">E198+F198</f>
        <v>0</v>
      </c>
      <c r="E198" s="2">
        <f t="shared" ref="E198:E203" si="26">E92-E156</f>
        <v>0</v>
      </c>
      <c r="F198" s="2"/>
    </row>
    <row r="199" spans="1:6" ht="56.25" x14ac:dyDescent="0.25">
      <c r="A199" s="54" t="s">
        <v>38</v>
      </c>
      <c r="B199" s="58">
        <v>244</v>
      </c>
      <c r="C199" s="58">
        <v>342</v>
      </c>
      <c r="D199" s="5">
        <f t="shared" si="25"/>
        <v>0</v>
      </c>
      <c r="E199" s="2">
        <f t="shared" si="26"/>
        <v>0</v>
      </c>
      <c r="F199" s="2"/>
    </row>
    <row r="200" spans="1:6" ht="75" x14ac:dyDescent="0.25">
      <c r="A200" s="54" t="s">
        <v>39</v>
      </c>
      <c r="B200" s="58">
        <v>244</v>
      </c>
      <c r="C200" s="58">
        <v>343</v>
      </c>
      <c r="D200" s="5">
        <f t="shared" si="25"/>
        <v>0</v>
      </c>
      <c r="E200" s="2">
        <f t="shared" si="26"/>
        <v>0</v>
      </c>
      <c r="F200" s="2"/>
    </row>
    <row r="201" spans="1:6" ht="75" x14ac:dyDescent="0.25">
      <c r="A201" s="54" t="s">
        <v>40</v>
      </c>
      <c r="B201" s="58">
        <v>244</v>
      </c>
      <c r="C201" s="58">
        <v>344</v>
      </c>
      <c r="D201" s="5">
        <f t="shared" si="25"/>
        <v>0</v>
      </c>
      <c r="E201" s="2">
        <f t="shared" si="26"/>
        <v>0</v>
      </c>
      <c r="F201" s="2"/>
    </row>
    <row r="202" spans="1:6" ht="56.25" x14ac:dyDescent="0.25">
      <c r="A202" s="54" t="s">
        <v>41</v>
      </c>
      <c r="B202" s="58">
        <v>244</v>
      </c>
      <c r="C202" s="58">
        <v>345</v>
      </c>
      <c r="D202" s="5">
        <f t="shared" si="25"/>
        <v>0</v>
      </c>
      <c r="E202" s="2">
        <f t="shared" si="26"/>
        <v>0</v>
      </c>
      <c r="F202" s="2"/>
    </row>
    <row r="203" spans="1:6" ht="75" x14ac:dyDescent="0.25">
      <c r="A203" s="54" t="s">
        <v>42</v>
      </c>
      <c r="B203" s="58">
        <v>244</v>
      </c>
      <c r="C203" s="58">
        <v>346</v>
      </c>
      <c r="D203" s="5">
        <f t="shared" si="25"/>
        <v>0</v>
      </c>
      <c r="E203" s="2">
        <f t="shared" si="26"/>
        <v>0</v>
      </c>
      <c r="F203" s="2"/>
    </row>
    <row r="204" spans="1:6" ht="112.5" x14ac:dyDescent="0.25">
      <c r="A204" s="54" t="s">
        <v>43</v>
      </c>
      <c r="B204" s="58">
        <v>244</v>
      </c>
      <c r="C204" s="58">
        <v>349</v>
      </c>
      <c r="D204" s="5">
        <f t="shared" si="25"/>
        <v>0</v>
      </c>
      <c r="E204" s="2">
        <f t="shared" ref="E204" si="27">E99-E162</f>
        <v>0</v>
      </c>
      <c r="F204" s="2"/>
    </row>
  </sheetData>
  <mergeCells count="35">
    <mergeCell ref="A1:F1"/>
    <mergeCell ref="A2:F2"/>
    <mergeCell ref="A5:A6"/>
    <mergeCell ref="B5:B6"/>
    <mergeCell ref="C5:C6"/>
    <mergeCell ref="D5:D6"/>
    <mergeCell ref="E5:F5"/>
    <mergeCell ref="B111:C111"/>
    <mergeCell ref="E111:F111"/>
    <mergeCell ref="A71:A73"/>
    <mergeCell ref="A78:A82"/>
    <mergeCell ref="A84:A85"/>
    <mergeCell ref="B107:C107"/>
    <mergeCell ref="E107:F107"/>
    <mergeCell ref="B110:C110"/>
    <mergeCell ref="E110:F110"/>
    <mergeCell ref="B108:C108"/>
    <mergeCell ref="E108:F108"/>
    <mergeCell ref="A35:A36"/>
    <mergeCell ref="A41:A42"/>
    <mergeCell ref="A52:A53"/>
    <mergeCell ref="A55:A59"/>
    <mergeCell ref="A65:A66"/>
    <mergeCell ref="B113:C113"/>
    <mergeCell ref="E113:F113"/>
    <mergeCell ref="B114:C114"/>
    <mergeCell ref="E114:F114"/>
    <mergeCell ref="A116:B116"/>
    <mergeCell ref="A182:A183"/>
    <mergeCell ref="A185:A186"/>
    <mergeCell ref="A117:F117"/>
    <mergeCell ref="A121:F121"/>
    <mergeCell ref="A140:A141"/>
    <mergeCell ref="A143:A144"/>
    <mergeCell ref="A163:F163"/>
  </mergeCells>
  <pageMargins left="1.3779527559055118" right="0.39370078740157483" top="0.98425196850393704" bottom="0.78740157480314965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2"/>
  <sheetViews>
    <sheetView topLeftCell="A109" zoomScaleNormal="100" workbookViewId="0">
      <selection activeCell="D73" sqref="D73"/>
    </sheetView>
  </sheetViews>
  <sheetFormatPr defaultColWidth="8.85546875" defaultRowHeight="15" x14ac:dyDescent="0.25"/>
  <cols>
    <col min="1" max="1" width="24.7109375" style="7" customWidth="1"/>
    <col min="2" max="2" width="15.28515625" style="7" customWidth="1"/>
    <col min="3" max="3" width="14" style="7" customWidth="1"/>
    <col min="4" max="6" width="18.5703125" style="7" customWidth="1"/>
    <col min="7" max="16384" width="8.85546875" style="7"/>
  </cols>
  <sheetData>
    <row r="1" spans="1:6" ht="18.75" x14ac:dyDescent="0.25">
      <c r="A1" s="175" t="s">
        <v>261</v>
      </c>
      <c r="B1" s="175"/>
      <c r="C1" s="175"/>
      <c r="D1" s="175"/>
      <c r="E1" s="175"/>
      <c r="F1" s="175"/>
    </row>
    <row r="2" spans="1:6" ht="18.75" x14ac:dyDescent="0.25">
      <c r="A2" s="175" t="s">
        <v>358</v>
      </c>
      <c r="B2" s="175"/>
      <c r="C2" s="175"/>
      <c r="D2" s="175"/>
      <c r="E2" s="175"/>
      <c r="F2" s="175"/>
    </row>
    <row r="3" spans="1:6" ht="18.75" x14ac:dyDescent="0.3">
      <c r="A3" s="30"/>
      <c r="C3" s="150" t="s">
        <v>371</v>
      </c>
    </row>
    <row r="4" spans="1:6" ht="19.5" thickBot="1" x14ac:dyDescent="0.3">
      <c r="A4" s="6"/>
      <c r="C4" s="7" t="s">
        <v>359</v>
      </c>
      <c r="F4" s="6" t="s">
        <v>51</v>
      </c>
    </row>
    <row r="5" spans="1:6" ht="52.9" customHeight="1" x14ac:dyDescent="0.25">
      <c r="A5" s="167" t="s">
        <v>0</v>
      </c>
      <c r="B5" s="169" t="s">
        <v>45</v>
      </c>
      <c r="C5" s="171" t="s">
        <v>46</v>
      </c>
      <c r="D5" s="169" t="s">
        <v>1</v>
      </c>
      <c r="E5" s="169" t="s">
        <v>196</v>
      </c>
      <c r="F5" s="179"/>
    </row>
    <row r="6" spans="1:6" ht="15.75" x14ac:dyDescent="0.25">
      <c r="A6" s="181"/>
      <c r="B6" s="180"/>
      <c r="C6" s="182"/>
      <c r="D6" s="180"/>
      <c r="E6" s="183" t="s">
        <v>6</v>
      </c>
      <c r="F6" s="184"/>
    </row>
    <row r="7" spans="1:6" ht="221.25" thickBot="1" x14ac:dyDescent="0.3">
      <c r="A7" s="168"/>
      <c r="B7" s="170"/>
      <c r="C7" s="172"/>
      <c r="D7" s="170"/>
      <c r="E7" s="112" t="s">
        <v>197</v>
      </c>
      <c r="F7" s="38" t="s">
        <v>198</v>
      </c>
    </row>
    <row r="8" spans="1:6" ht="15.75" thickBot="1" x14ac:dyDescent="0.3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</row>
    <row r="9" spans="1:6" x14ac:dyDescent="0.25">
      <c r="A9" s="239" t="s">
        <v>357</v>
      </c>
      <c r="B9" s="240"/>
      <c r="C9" s="240"/>
      <c r="D9" s="240"/>
      <c r="E9" s="240"/>
      <c r="F9" s="241"/>
    </row>
    <row r="10" spans="1:6" ht="18.75" customHeight="1" x14ac:dyDescent="0.25">
      <c r="A10" s="242"/>
      <c r="B10" s="243"/>
      <c r="C10" s="243"/>
      <c r="D10" s="243"/>
      <c r="E10" s="243"/>
      <c r="F10" s="244"/>
    </row>
    <row r="11" spans="1:6" ht="18.75" x14ac:dyDescent="0.25">
      <c r="A11" s="110" t="s">
        <v>7</v>
      </c>
      <c r="B11" s="114" t="s">
        <v>5</v>
      </c>
      <c r="C11" s="114">
        <v>900</v>
      </c>
      <c r="D11" s="5">
        <f t="shared" ref="D11" si="0">E11+F11</f>
        <v>0</v>
      </c>
      <c r="E11" s="2">
        <f>E14+E43+E58+E87</f>
        <v>0</v>
      </c>
      <c r="F11" s="4">
        <f>F14+F43+F58+F87</f>
        <v>0</v>
      </c>
    </row>
    <row r="12" spans="1:6" ht="18.75" x14ac:dyDescent="0.25">
      <c r="A12" s="110" t="s">
        <v>6</v>
      </c>
      <c r="B12" s="114"/>
      <c r="C12" s="114"/>
      <c r="D12" s="5"/>
      <c r="E12" s="2"/>
      <c r="F12" s="4"/>
    </row>
    <row r="13" spans="1:6" ht="33.6" customHeight="1" x14ac:dyDescent="0.25">
      <c r="A13" s="176" t="s">
        <v>199</v>
      </c>
      <c r="B13" s="177"/>
      <c r="C13" s="177"/>
      <c r="D13" s="177"/>
      <c r="E13" s="177"/>
      <c r="F13" s="178"/>
    </row>
    <row r="14" spans="1:6" ht="18.75" x14ac:dyDescent="0.25">
      <c r="A14" s="110" t="s">
        <v>8</v>
      </c>
      <c r="B14" s="114" t="s">
        <v>5</v>
      </c>
      <c r="C14" s="114">
        <v>200</v>
      </c>
      <c r="D14" s="5">
        <f t="shared" ref="D14:D47" si="1">E14+F14</f>
        <v>0</v>
      </c>
      <c r="E14" s="2">
        <f>E16+E19+E39</f>
        <v>0</v>
      </c>
      <c r="F14" s="4">
        <f>F16+F19+F39</f>
        <v>0</v>
      </c>
    </row>
    <row r="15" spans="1:6" ht="14.45" customHeight="1" x14ac:dyDescent="0.25">
      <c r="A15" s="110" t="s">
        <v>9</v>
      </c>
      <c r="B15" s="114"/>
      <c r="C15" s="114"/>
      <c r="D15" s="5"/>
      <c r="E15" s="2"/>
      <c r="F15" s="4"/>
    </row>
    <row r="16" spans="1:6" ht="75" x14ac:dyDescent="0.25">
      <c r="A16" s="110" t="s">
        <v>10</v>
      </c>
      <c r="B16" s="114" t="s">
        <v>5</v>
      </c>
      <c r="C16" s="114">
        <v>210</v>
      </c>
      <c r="D16" s="5">
        <f t="shared" si="1"/>
        <v>0</v>
      </c>
      <c r="E16" s="2">
        <f>E18</f>
        <v>0</v>
      </c>
      <c r="F16" s="4">
        <f>F18</f>
        <v>0</v>
      </c>
    </row>
    <row r="17" spans="1:6" ht="18.75" x14ac:dyDescent="0.25">
      <c r="A17" s="110" t="s">
        <v>9</v>
      </c>
      <c r="B17" s="114"/>
      <c r="C17" s="114"/>
      <c r="D17" s="5"/>
      <c r="E17" s="2"/>
      <c r="F17" s="4"/>
    </row>
    <row r="18" spans="1:6" ht="93.75" x14ac:dyDescent="0.25">
      <c r="A18" s="110" t="s">
        <v>200</v>
      </c>
      <c r="B18" s="114">
        <v>244</v>
      </c>
      <c r="C18" s="114">
        <v>214</v>
      </c>
      <c r="D18" s="5">
        <f>E18+F18</f>
        <v>0</v>
      </c>
      <c r="E18" s="2">
        <f>'иные субсидии 2021 год '!E126</f>
        <v>0</v>
      </c>
      <c r="F18" s="4"/>
    </row>
    <row r="19" spans="1:6" ht="37.5" x14ac:dyDescent="0.25">
      <c r="A19" s="110" t="s">
        <v>14</v>
      </c>
      <c r="B19" s="114" t="s">
        <v>5</v>
      </c>
      <c r="C19" s="114">
        <v>220</v>
      </c>
      <c r="D19" s="5">
        <f t="shared" si="1"/>
        <v>0</v>
      </c>
      <c r="E19" s="2">
        <f>E21+E22+E23+E30+E31+E34+E37</f>
        <v>0</v>
      </c>
      <c r="F19" s="4">
        <f>F21+F22+F23+F30+F31+F34+F37</f>
        <v>0</v>
      </c>
    </row>
    <row r="20" spans="1:6" ht="18.75" x14ac:dyDescent="0.25">
      <c r="A20" s="110" t="s">
        <v>9</v>
      </c>
      <c r="B20" s="114"/>
      <c r="C20" s="114"/>
      <c r="D20" s="5"/>
      <c r="E20" s="2"/>
      <c r="F20" s="4"/>
    </row>
    <row r="21" spans="1:6" ht="18.75" x14ac:dyDescent="0.25">
      <c r="A21" s="110" t="s">
        <v>15</v>
      </c>
      <c r="B21" s="114">
        <v>244</v>
      </c>
      <c r="C21" s="114">
        <v>221</v>
      </c>
      <c r="D21" s="5">
        <f t="shared" si="1"/>
        <v>0</v>
      </c>
      <c r="E21" s="2">
        <f>'иные субсидии 2021 год '!E129</f>
        <v>0</v>
      </c>
      <c r="F21" s="4"/>
    </row>
    <row r="22" spans="1:6" ht="37.5" x14ac:dyDescent="0.25">
      <c r="A22" s="110" t="s">
        <v>16</v>
      </c>
      <c r="B22" s="114">
        <v>244</v>
      </c>
      <c r="C22" s="114">
        <v>222</v>
      </c>
      <c r="D22" s="5">
        <f t="shared" si="1"/>
        <v>0</v>
      </c>
      <c r="E22" s="2">
        <f>'иные субсидии 2021 год '!E130</f>
        <v>0</v>
      </c>
      <c r="F22" s="4"/>
    </row>
    <row r="23" spans="1:6" ht="37.5" x14ac:dyDescent="0.25">
      <c r="A23" s="110" t="s">
        <v>17</v>
      </c>
      <c r="B23" s="114" t="s">
        <v>5</v>
      </c>
      <c r="C23" s="114">
        <v>223</v>
      </c>
      <c r="D23" s="5">
        <f t="shared" si="1"/>
        <v>0</v>
      </c>
      <c r="E23" s="2">
        <f t="shared" ref="E23:F23" si="2">E25+E26+E27+E28+E29</f>
        <v>0</v>
      </c>
      <c r="F23" s="4">
        <f t="shared" si="2"/>
        <v>0</v>
      </c>
    </row>
    <row r="24" spans="1:6" ht="18.75" x14ac:dyDescent="0.25">
      <c r="A24" s="110" t="s">
        <v>6</v>
      </c>
      <c r="B24" s="114"/>
      <c r="C24" s="114"/>
      <c r="D24" s="5"/>
      <c r="E24" s="2"/>
      <c r="F24" s="4"/>
    </row>
    <row r="25" spans="1:6" ht="56.25" x14ac:dyDescent="0.25">
      <c r="A25" s="110" t="s">
        <v>18</v>
      </c>
      <c r="B25" s="114">
        <v>244</v>
      </c>
      <c r="C25" s="114">
        <v>223</v>
      </c>
      <c r="D25" s="5">
        <f t="shared" si="1"/>
        <v>0</v>
      </c>
      <c r="E25" s="2">
        <f>'иные субсидии 2021 год '!E133</f>
        <v>0</v>
      </c>
      <c r="F25" s="4"/>
    </row>
    <row r="26" spans="1:6" ht="37.5" x14ac:dyDescent="0.25">
      <c r="A26" s="110" t="s">
        <v>19</v>
      </c>
      <c r="B26" s="114">
        <v>244</v>
      </c>
      <c r="C26" s="114">
        <v>223</v>
      </c>
      <c r="D26" s="5">
        <f t="shared" si="1"/>
        <v>0</v>
      </c>
      <c r="E26" s="2">
        <f>'иные субсидии 2021 год '!E134</f>
        <v>0</v>
      </c>
      <c r="F26" s="4"/>
    </row>
    <row r="27" spans="1:6" ht="129" customHeight="1" x14ac:dyDescent="0.25">
      <c r="A27" s="110" t="s">
        <v>20</v>
      </c>
      <c r="B27" s="114">
        <v>244</v>
      </c>
      <c r="C27" s="114">
        <v>223</v>
      </c>
      <c r="D27" s="5">
        <f t="shared" si="1"/>
        <v>0</v>
      </c>
      <c r="E27" s="2">
        <f>'иные субсидии 2021 год '!E135</f>
        <v>0</v>
      </c>
      <c r="F27" s="4"/>
    </row>
    <row r="28" spans="1:6" ht="75" x14ac:dyDescent="0.25">
      <c r="A28" s="110" t="s">
        <v>21</v>
      </c>
      <c r="B28" s="114">
        <v>244</v>
      </c>
      <c r="C28" s="114">
        <v>223</v>
      </c>
      <c r="D28" s="5">
        <f t="shared" si="1"/>
        <v>0</v>
      </c>
      <c r="E28" s="2">
        <f>'иные субсидии 2021 год '!E136</f>
        <v>0</v>
      </c>
      <c r="F28" s="4"/>
    </row>
    <row r="29" spans="1:6" ht="56.25" x14ac:dyDescent="0.25">
      <c r="A29" s="110" t="s">
        <v>22</v>
      </c>
      <c r="B29" s="114">
        <v>244</v>
      </c>
      <c r="C29" s="114">
        <v>223</v>
      </c>
      <c r="D29" s="5">
        <f t="shared" si="1"/>
        <v>0</v>
      </c>
      <c r="E29" s="2">
        <f>'иные субсидии 2021 год '!E137</f>
        <v>0</v>
      </c>
      <c r="F29" s="4"/>
    </row>
    <row r="30" spans="1:6" ht="168.75" x14ac:dyDescent="0.25">
      <c r="A30" s="110" t="s">
        <v>23</v>
      </c>
      <c r="B30" s="114">
        <v>244</v>
      </c>
      <c r="C30" s="114">
        <v>224</v>
      </c>
      <c r="D30" s="5">
        <f t="shared" si="1"/>
        <v>0</v>
      </c>
      <c r="E30" s="2">
        <f>'иные субсидии 2021 год '!E138</f>
        <v>0</v>
      </c>
      <c r="F30" s="4"/>
    </row>
    <row r="31" spans="1:6" ht="56.25" x14ac:dyDescent="0.25">
      <c r="A31" s="110" t="s">
        <v>24</v>
      </c>
      <c r="B31" s="114" t="s">
        <v>5</v>
      </c>
      <c r="C31" s="114">
        <v>225</v>
      </c>
      <c r="D31" s="2">
        <f t="shared" ref="D31:F31" si="3">D32+D33</f>
        <v>0</v>
      </c>
      <c r="E31" s="2">
        <f>E32+E33</f>
        <v>0</v>
      </c>
      <c r="F31" s="4">
        <f t="shared" si="3"/>
        <v>0</v>
      </c>
    </row>
    <row r="32" spans="1:6" ht="18.75" x14ac:dyDescent="0.25">
      <c r="A32" s="159" t="s">
        <v>6</v>
      </c>
      <c r="B32" s="114">
        <v>243</v>
      </c>
      <c r="C32" s="114">
        <v>225</v>
      </c>
      <c r="D32" s="5">
        <f t="shared" si="1"/>
        <v>0</v>
      </c>
      <c r="E32" s="2">
        <f>'иные субсидии 2021 год '!E140</f>
        <v>0</v>
      </c>
      <c r="F32" s="4"/>
    </row>
    <row r="33" spans="1:6" ht="18.75" x14ac:dyDescent="0.25">
      <c r="A33" s="159"/>
      <c r="B33" s="114">
        <v>244</v>
      </c>
      <c r="C33" s="114">
        <v>225</v>
      </c>
      <c r="D33" s="5">
        <f t="shared" si="1"/>
        <v>0</v>
      </c>
      <c r="E33" s="2">
        <f>'иные субсидии 2021 год '!E141</f>
        <v>0</v>
      </c>
      <c r="F33" s="4"/>
    </row>
    <row r="34" spans="1:6" ht="37.5" x14ac:dyDescent="0.25">
      <c r="A34" s="110" t="s">
        <v>58</v>
      </c>
      <c r="B34" s="114" t="s">
        <v>5</v>
      </c>
      <c r="C34" s="114">
        <v>226</v>
      </c>
      <c r="D34" s="5">
        <f t="shared" si="1"/>
        <v>0</v>
      </c>
      <c r="E34" s="2">
        <f>E35+E36</f>
        <v>0</v>
      </c>
      <c r="F34" s="4">
        <f>F35+F36</f>
        <v>0</v>
      </c>
    </row>
    <row r="35" spans="1:6" ht="18.75" x14ac:dyDescent="0.25">
      <c r="A35" s="159" t="s">
        <v>6</v>
      </c>
      <c r="B35" s="114">
        <v>243</v>
      </c>
      <c r="C35" s="114">
        <v>226</v>
      </c>
      <c r="D35" s="5">
        <f t="shared" si="1"/>
        <v>0</v>
      </c>
      <c r="E35" s="2">
        <f>'иные субсидии 2021 год '!E143</f>
        <v>0</v>
      </c>
      <c r="F35" s="4"/>
    </row>
    <row r="36" spans="1:6" ht="18.75" x14ac:dyDescent="0.25">
      <c r="A36" s="159"/>
      <c r="B36" s="114">
        <v>244</v>
      </c>
      <c r="C36" s="114">
        <v>226</v>
      </c>
      <c r="D36" s="5">
        <f t="shared" si="1"/>
        <v>0</v>
      </c>
      <c r="E36" s="2">
        <f>'иные субсидии 2021 год '!E144</f>
        <v>0</v>
      </c>
      <c r="F36" s="4"/>
    </row>
    <row r="37" spans="1:6" ht="18.75" x14ac:dyDescent="0.25">
      <c r="A37" s="110" t="s">
        <v>25</v>
      </c>
      <c r="B37" s="114">
        <v>244</v>
      </c>
      <c r="C37" s="114">
        <v>227</v>
      </c>
      <c r="D37" s="5">
        <f t="shared" si="1"/>
        <v>0</v>
      </c>
      <c r="E37" s="2">
        <f>'иные субсидии 2021 год '!E145</f>
        <v>0</v>
      </c>
      <c r="F37" s="4"/>
    </row>
    <row r="38" spans="1:6" ht="51" customHeight="1" x14ac:dyDescent="0.25">
      <c r="A38" s="148" t="s">
        <v>355</v>
      </c>
      <c r="B38" s="149">
        <v>244</v>
      </c>
      <c r="C38" s="149">
        <v>228</v>
      </c>
      <c r="D38" s="5">
        <v>0</v>
      </c>
      <c r="E38" s="2">
        <v>0</v>
      </c>
      <c r="F38" s="4"/>
    </row>
    <row r="39" spans="1:6" ht="18.75" x14ac:dyDescent="0.25">
      <c r="A39" s="110" t="s">
        <v>30</v>
      </c>
      <c r="B39" s="114" t="s">
        <v>5</v>
      </c>
      <c r="C39" s="114">
        <v>290</v>
      </c>
      <c r="D39" s="5">
        <f t="shared" si="1"/>
        <v>0</v>
      </c>
      <c r="E39" s="2">
        <f>E41+E42</f>
        <v>0</v>
      </c>
      <c r="F39" s="4">
        <f>F41+F42</f>
        <v>0</v>
      </c>
    </row>
    <row r="40" spans="1:6" ht="18.75" x14ac:dyDescent="0.25">
      <c r="A40" s="110" t="s">
        <v>9</v>
      </c>
      <c r="B40" s="114"/>
      <c r="C40" s="114"/>
      <c r="D40" s="5">
        <f t="shared" si="1"/>
        <v>0</v>
      </c>
      <c r="E40" s="2"/>
      <c r="F40" s="4"/>
    </row>
    <row r="41" spans="1:6" ht="56.25" x14ac:dyDescent="0.25">
      <c r="A41" s="110" t="s">
        <v>34</v>
      </c>
      <c r="B41" s="114">
        <v>244</v>
      </c>
      <c r="C41" s="114">
        <v>296</v>
      </c>
      <c r="D41" s="5">
        <f t="shared" si="1"/>
        <v>0</v>
      </c>
      <c r="E41" s="2">
        <f>'иные субсидии 2021 год '!E148</f>
        <v>0</v>
      </c>
      <c r="F41" s="4"/>
    </row>
    <row r="42" spans="1:6" ht="56.25" x14ac:dyDescent="0.25">
      <c r="A42" s="110" t="s">
        <v>35</v>
      </c>
      <c r="B42" s="114">
        <v>244</v>
      </c>
      <c r="C42" s="114">
        <v>297</v>
      </c>
      <c r="D42" s="5">
        <f t="shared" si="1"/>
        <v>0</v>
      </c>
      <c r="E42" s="2">
        <f>'иные субсидии 2021 год '!E149</f>
        <v>0</v>
      </c>
      <c r="F42" s="4"/>
    </row>
    <row r="43" spans="1:6" ht="56.25" x14ac:dyDescent="0.25">
      <c r="A43" s="110" t="s">
        <v>59</v>
      </c>
      <c r="B43" s="114" t="s">
        <v>5</v>
      </c>
      <c r="C43" s="114">
        <v>300</v>
      </c>
      <c r="D43" s="5">
        <f t="shared" si="1"/>
        <v>0</v>
      </c>
      <c r="E43" s="2">
        <f>E45+E47+E46</f>
        <v>0</v>
      </c>
      <c r="F43" s="4">
        <f>F45+F47+F46</f>
        <v>0</v>
      </c>
    </row>
    <row r="44" spans="1:6" ht="18.75" x14ac:dyDescent="0.25">
      <c r="A44" s="110" t="s">
        <v>9</v>
      </c>
      <c r="B44" s="114"/>
      <c r="C44" s="114"/>
      <c r="D44" s="5"/>
      <c r="E44" s="2"/>
      <c r="F44" s="4"/>
    </row>
    <row r="45" spans="1:6" ht="14.45" customHeight="1" x14ac:dyDescent="0.25">
      <c r="A45" s="110" t="s">
        <v>36</v>
      </c>
      <c r="B45" s="114">
        <v>244</v>
      </c>
      <c r="C45" s="114">
        <v>310</v>
      </c>
      <c r="D45" s="5">
        <f t="shared" si="1"/>
        <v>0</v>
      </c>
      <c r="E45" s="2">
        <f>'иные субсидии 2021 год '!E152</f>
        <v>0</v>
      </c>
      <c r="F45" s="4"/>
    </row>
    <row r="46" spans="1:6" ht="75" x14ac:dyDescent="0.25">
      <c r="A46" s="110" t="s">
        <v>68</v>
      </c>
      <c r="B46" s="114">
        <v>244</v>
      </c>
      <c r="C46" s="114">
        <v>320</v>
      </c>
      <c r="D46" s="5">
        <f t="shared" si="1"/>
        <v>0</v>
      </c>
      <c r="E46" s="2">
        <f>'иные субсидии 2021 год '!E153</f>
        <v>0</v>
      </c>
      <c r="F46" s="4"/>
    </row>
    <row r="47" spans="1:6" ht="75" x14ac:dyDescent="0.25">
      <c r="A47" s="110" t="s">
        <v>60</v>
      </c>
      <c r="B47" s="114" t="s">
        <v>5</v>
      </c>
      <c r="C47" s="114">
        <v>340</v>
      </c>
      <c r="D47" s="5">
        <f t="shared" si="1"/>
        <v>0</v>
      </c>
      <c r="E47" s="2">
        <f>E49+E50+E51+E52+E53+E54+E56</f>
        <v>0</v>
      </c>
      <c r="F47" s="4">
        <f>F49+F50+F51+F52+F53+F54+F56</f>
        <v>0</v>
      </c>
    </row>
    <row r="48" spans="1:6" ht="18.75" x14ac:dyDescent="0.25">
      <c r="A48" s="110" t="s">
        <v>6</v>
      </c>
      <c r="B48" s="114"/>
      <c r="C48" s="114"/>
      <c r="D48" s="5"/>
      <c r="E48" s="2"/>
      <c r="F48" s="4"/>
    </row>
    <row r="49" spans="1:6" ht="131.25" x14ac:dyDescent="0.25">
      <c r="A49" s="110" t="s">
        <v>37</v>
      </c>
      <c r="B49" s="114">
        <v>244</v>
      </c>
      <c r="C49" s="114">
        <v>341</v>
      </c>
      <c r="D49" s="5">
        <f t="shared" ref="D49:D56" si="4">E49+F49</f>
        <v>0</v>
      </c>
      <c r="E49" s="2">
        <f>'иные субсидии 2021 год '!E156</f>
        <v>0</v>
      </c>
      <c r="F49" s="4"/>
    </row>
    <row r="50" spans="1:6" ht="56.25" x14ac:dyDescent="0.25">
      <c r="A50" s="110" t="s">
        <v>38</v>
      </c>
      <c r="B50" s="114">
        <v>244</v>
      </c>
      <c r="C50" s="114">
        <v>342</v>
      </c>
      <c r="D50" s="5">
        <f t="shared" si="4"/>
        <v>0</v>
      </c>
      <c r="E50" s="2">
        <f>'иные субсидии 2021 год '!E157</f>
        <v>0</v>
      </c>
      <c r="F50" s="4"/>
    </row>
    <row r="51" spans="1:6" ht="75" x14ac:dyDescent="0.25">
      <c r="A51" s="110" t="s">
        <v>39</v>
      </c>
      <c r="B51" s="114">
        <v>244</v>
      </c>
      <c r="C51" s="114">
        <v>343</v>
      </c>
      <c r="D51" s="5">
        <f t="shared" si="4"/>
        <v>0</v>
      </c>
      <c r="E51" s="2">
        <f>'иные субсидии 2021 год '!E158</f>
        <v>0</v>
      </c>
      <c r="F51" s="4"/>
    </row>
    <row r="52" spans="1:6" ht="75" x14ac:dyDescent="0.25">
      <c r="A52" s="110" t="s">
        <v>40</v>
      </c>
      <c r="B52" s="114">
        <v>244</v>
      </c>
      <c r="C52" s="114">
        <v>344</v>
      </c>
      <c r="D52" s="5">
        <f t="shared" si="4"/>
        <v>0</v>
      </c>
      <c r="E52" s="2">
        <f>'иные субсидии 2021 год '!E159</f>
        <v>0</v>
      </c>
      <c r="F52" s="4"/>
    </row>
    <row r="53" spans="1:6" ht="56.25" x14ac:dyDescent="0.25">
      <c r="A53" s="110" t="s">
        <v>41</v>
      </c>
      <c r="B53" s="114">
        <v>244</v>
      </c>
      <c r="C53" s="114">
        <v>345</v>
      </c>
      <c r="D53" s="5">
        <f t="shared" si="4"/>
        <v>0</v>
      </c>
      <c r="E53" s="2">
        <f>'иные субсидии 2021 год '!E160</f>
        <v>0</v>
      </c>
      <c r="F53" s="4"/>
    </row>
    <row r="54" spans="1:6" ht="75" x14ac:dyDescent="0.25">
      <c r="A54" s="110" t="s">
        <v>42</v>
      </c>
      <c r="B54" s="114">
        <v>244</v>
      </c>
      <c r="C54" s="114">
        <v>346</v>
      </c>
      <c r="D54" s="5">
        <f t="shared" si="4"/>
        <v>0</v>
      </c>
      <c r="E54" s="2">
        <f>'иные субсидии 2021 год '!E161</f>
        <v>0</v>
      </c>
      <c r="F54" s="4"/>
    </row>
    <row r="55" spans="1:6" ht="123.75" customHeight="1" x14ac:dyDescent="0.25">
      <c r="A55" s="148" t="s">
        <v>356</v>
      </c>
      <c r="B55" s="149">
        <v>244</v>
      </c>
      <c r="C55" s="149">
        <v>347</v>
      </c>
      <c r="D55" s="5">
        <v>0</v>
      </c>
      <c r="E55" s="2">
        <v>0</v>
      </c>
      <c r="F55" s="4"/>
    </row>
    <row r="56" spans="1:6" ht="112.5" x14ac:dyDescent="0.25">
      <c r="A56" s="110" t="s">
        <v>43</v>
      </c>
      <c r="B56" s="114">
        <v>244</v>
      </c>
      <c r="C56" s="114">
        <v>349</v>
      </c>
      <c r="D56" s="5">
        <f t="shared" si="4"/>
        <v>0</v>
      </c>
      <c r="E56" s="2">
        <f>'иные субсидии 2021 год '!E162</f>
        <v>0</v>
      </c>
      <c r="F56" s="4"/>
    </row>
    <row r="57" spans="1:6" ht="32.450000000000003" customHeight="1" x14ac:dyDescent="0.25">
      <c r="A57" s="176" t="s">
        <v>201</v>
      </c>
      <c r="B57" s="177"/>
      <c r="C57" s="177"/>
      <c r="D57" s="177"/>
      <c r="E57" s="177"/>
      <c r="F57" s="178"/>
    </row>
    <row r="58" spans="1:6" ht="18.75" x14ac:dyDescent="0.25">
      <c r="A58" s="110" t="s">
        <v>8</v>
      </c>
      <c r="B58" s="114" t="s">
        <v>5</v>
      </c>
      <c r="C58" s="114">
        <v>200</v>
      </c>
      <c r="D58" s="5">
        <f t="shared" ref="D58" si="5">E58+F58</f>
        <v>0</v>
      </c>
      <c r="E58" s="2">
        <f>E60+E63+E83</f>
        <v>0</v>
      </c>
      <c r="F58" s="4">
        <f>F60+F63+F83</f>
        <v>0</v>
      </c>
    </row>
    <row r="59" spans="1:6" ht="18.75" x14ac:dyDescent="0.25">
      <c r="A59" s="110" t="s">
        <v>9</v>
      </c>
      <c r="B59" s="114"/>
      <c r="C59" s="114"/>
      <c r="D59" s="5"/>
      <c r="E59" s="2"/>
      <c r="F59" s="4"/>
    </row>
    <row r="60" spans="1:6" ht="75" x14ac:dyDescent="0.25">
      <c r="A60" s="110" t="s">
        <v>10</v>
      </c>
      <c r="B60" s="114" t="s">
        <v>5</v>
      </c>
      <c r="C60" s="114">
        <v>210</v>
      </c>
      <c r="D60" s="5">
        <f t="shared" ref="D60" si="6">E60+F60</f>
        <v>0</v>
      </c>
      <c r="E60" s="2">
        <f>E62</f>
        <v>0</v>
      </c>
      <c r="F60" s="4">
        <f>F62</f>
        <v>0</v>
      </c>
    </row>
    <row r="61" spans="1:6" ht="18.75" x14ac:dyDescent="0.25">
      <c r="A61" s="110" t="s">
        <v>9</v>
      </c>
      <c r="B61" s="114"/>
      <c r="C61" s="114"/>
      <c r="D61" s="5"/>
      <c r="E61" s="2"/>
      <c r="F61" s="4"/>
    </row>
    <row r="62" spans="1:6" ht="93.75" x14ac:dyDescent="0.25">
      <c r="A62" s="110" t="s">
        <v>200</v>
      </c>
      <c r="B62" s="114">
        <v>244</v>
      </c>
      <c r="C62" s="114">
        <v>214</v>
      </c>
      <c r="D62" s="5">
        <f>E62+F62</f>
        <v>0</v>
      </c>
      <c r="E62" s="2">
        <f>'иные субсидии 2021 год '!E168</f>
        <v>0</v>
      </c>
      <c r="F62" s="4"/>
    </row>
    <row r="63" spans="1:6" ht="37.5" x14ac:dyDescent="0.25">
      <c r="A63" s="110" t="s">
        <v>14</v>
      </c>
      <c r="B63" s="114" t="s">
        <v>5</v>
      </c>
      <c r="C63" s="114">
        <v>220</v>
      </c>
      <c r="D63" s="5">
        <f t="shared" ref="D63" si="7">E63+F63</f>
        <v>0</v>
      </c>
      <c r="E63" s="2">
        <f>E65+E66+E67+E74+E75+E78+E81</f>
        <v>0</v>
      </c>
      <c r="F63" s="4">
        <f>F65+F66+F67+F74+F75+F78+F81</f>
        <v>0</v>
      </c>
    </row>
    <row r="64" spans="1:6" ht="18.75" x14ac:dyDescent="0.25">
      <c r="A64" s="110" t="s">
        <v>9</v>
      </c>
      <c r="B64" s="114"/>
      <c r="C64" s="114"/>
      <c r="D64" s="5"/>
      <c r="E64" s="2"/>
      <c r="F64" s="4"/>
    </row>
    <row r="65" spans="1:6" ht="18.75" x14ac:dyDescent="0.25">
      <c r="A65" s="110" t="s">
        <v>15</v>
      </c>
      <c r="B65" s="114">
        <v>244</v>
      </c>
      <c r="C65" s="114">
        <v>221</v>
      </c>
      <c r="D65" s="5">
        <f t="shared" ref="D65:D67" si="8">E65+F65</f>
        <v>0</v>
      </c>
      <c r="E65" s="2">
        <f>'иные субсидии 2021 год '!E171</f>
        <v>0</v>
      </c>
      <c r="F65" s="4"/>
    </row>
    <row r="66" spans="1:6" ht="51" customHeight="1" x14ac:dyDescent="0.25">
      <c r="A66" s="110" t="s">
        <v>16</v>
      </c>
      <c r="B66" s="114">
        <v>244</v>
      </c>
      <c r="C66" s="114">
        <v>222</v>
      </c>
      <c r="D66" s="5">
        <f t="shared" si="8"/>
        <v>0</v>
      </c>
      <c r="E66" s="2">
        <f>'иные субсидии 2021 год '!E172</f>
        <v>0</v>
      </c>
      <c r="F66" s="4"/>
    </row>
    <row r="67" spans="1:6" ht="37.5" x14ac:dyDescent="0.25">
      <c r="A67" s="110" t="s">
        <v>17</v>
      </c>
      <c r="B67" s="114" t="s">
        <v>5</v>
      </c>
      <c r="C67" s="114">
        <v>223</v>
      </c>
      <c r="D67" s="5">
        <f t="shared" si="8"/>
        <v>0</v>
      </c>
      <c r="E67" s="2">
        <f t="shared" ref="E67:F67" si="9">E69+E70+E71+E72+E73</f>
        <v>0</v>
      </c>
      <c r="F67" s="4">
        <f t="shared" si="9"/>
        <v>0</v>
      </c>
    </row>
    <row r="68" spans="1:6" ht="18.75" x14ac:dyDescent="0.25">
      <c r="A68" s="110" t="s">
        <v>6</v>
      </c>
      <c r="B68" s="114"/>
      <c r="C68" s="114"/>
      <c r="D68" s="5"/>
      <c r="E68" s="2"/>
      <c r="F68" s="4"/>
    </row>
    <row r="69" spans="1:6" ht="68.45" customHeight="1" x14ac:dyDescent="0.25">
      <c r="A69" s="110" t="s">
        <v>18</v>
      </c>
      <c r="B69" s="114">
        <v>247</v>
      </c>
      <c r="C69" s="114">
        <v>223</v>
      </c>
      <c r="D69" s="5">
        <f t="shared" ref="D69:D74" si="10">E69+F69</f>
        <v>0</v>
      </c>
      <c r="E69" s="2">
        <f>'иные субсидии 2021 год '!E175</f>
        <v>0</v>
      </c>
      <c r="F69" s="4"/>
    </row>
    <row r="70" spans="1:6" ht="37.5" x14ac:dyDescent="0.25">
      <c r="A70" s="110" t="s">
        <v>19</v>
      </c>
      <c r="B70" s="114">
        <v>247</v>
      </c>
      <c r="C70" s="114">
        <v>223</v>
      </c>
      <c r="D70" s="5">
        <f t="shared" si="10"/>
        <v>0</v>
      </c>
      <c r="E70" s="2">
        <f>'иные субсидии 2021 год '!E176</f>
        <v>0</v>
      </c>
      <c r="F70" s="4"/>
    </row>
    <row r="71" spans="1:6" ht="75" x14ac:dyDescent="0.25">
      <c r="A71" s="110" t="s">
        <v>20</v>
      </c>
      <c r="B71" s="114">
        <v>247</v>
      </c>
      <c r="C71" s="114">
        <v>223</v>
      </c>
      <c r="D71" s="5">
        <f t="shared" si="10"/>
        <v>0</v>
      </c>
      <c r="E71" s="2">
        <f>'иные субсидии 2021 год '!E177</f>
        <v>0</v>
      </c>
      <c r="F71" s="4"/>
    </row>
    <row r="72" spans="1:6" ht="75" x14ac:dyDescent="0.25">
      <c r="A72" s="110" t="s">
        <v>21</v>
      </c>
      <c r="B72" s="114">
        <v>244</v>
      </c>
      <c r="C72" s="114">
        <v>223</v>
      </c>
      <c r="D72" s="5">
        <f t="shared" si="10"/>
        <v>0</v>
      </c>
      <c r="E72" s="2">
        <f>'иные субсидии 2021 год '!E178</f>
        <v>0</v>
      </c>
      <c r="F72" s="4"/>
    </row>
    <row r="73" spans="1:6" ht="56.25" x14ac:dyDescent="0.25">
      <c r="A73" s="110" t="s">
        <v>22</v>
      </c>
      <c r="B73" s="114">
        <v>244</v>
      </c>
      <c r="C73" s="114">
        <v>223</v>
      </c>
      <c r="D73" s="5">
        <f t="shared" si="10"/>
        <v>0</v>
      </c>
      <c r="E73" s="2">
        <f>'иные субсидии 2021 год '!E179</f>
        <v>0</v>
      </c>
      <c r="F73" s="4"/>
    </row>
    <row r="74" spans="1:6" ht="168.75" x14ac:dyDescent="0.25">
      <c r="A74" s="110" t="s">
        <v>23</v>
      </c>
      <c r="B74" s="114">
        <v>244</v>
      </c>
      <c r="C74" s="114">
        <v>224</v>
      </c>
      <c r="D74" s="5">
        <f t="shared" si="10"/>
        <v>0</v>
      </c>
      <c r="E74" s="2">
        <f>'иные субсидии 2021 год '!E180</f>
        <v>0</v>
      </c>
      <c r="F74" s="4"/>
    </row>
    <row r="75" spans="1:6" ht="56.25" x14ac:dyDescent="0.25">
      <c r="A75" s="110" t="s">
        <v>24</v>
      </c>
      <c r="B75" s="114" t="s">
        <v>5</v>
      </c>
      <c r="C75" s="114">
        <v>225</v>
      </c>
      <c r="D75" s="2">
        <f t="shared" ref="D75" si="11">D76+D77</f>
        <v>0</v>
      </c>
      <c r="E75" s="2">
        <f>E76+E77</f>
        <v>0</v>
      </c>
      <c r="F75" s="4">
        <f t="shared" ref="F75" si="12">F76+F77</f>
        <v>0</v>
      </c>
    </row>
    <row r="76" spans="1:6" ht="18.75" x14ac:dyDescent="0.25">
      <c r="A76" s="159" t="s">
        <v>6</v>
      </c>
      <c r="B76" s="114">
        <v>243</v>
      </c>
      <c r="C76" s="114">
        <v>225</v>
      </c>
      <c r="D76" s="5">
        <f t="shared" ref="D76:D87" si="13">E76+F76</f>
        <v>0</v>
      </c>
      <c r="E76" s="2">
        <f>'иные субсидии 2021 год '!E182</f>
        <v>0</v>
      </c>
      <c r="F76" s="4"/>
    </row>
    <row r="77" spans="1:6" ht="18.75" x14ac:dyDescent="0.25">
      <c r="A77" s="159"/>
      <c r="B77" s="114">
        <v>244</v>
      </c>
      <c r="C77" s="114">
        <v>225</v>
      </c>
      <c r="D77" s="5">
        <f t="shared" si="13"/>
        <v>0</v>
      </c>
      <c r="E77" s="2">
        <f>'иные субсидии 2021 год '!E183</f>
        <v>0</v>
      </c>
      <c r="F77" s="4"/>
    </row>
    <row r="78" spans="1:6" ht="37.5" x14ac:dyDescent="0.25">
      <c r="A78" s="110" t="s">
        <v>58</v>
      </c>
      <c r="B78" s="114" t="s">
        <v>5</v>
      </c>
      <c r="C78" s="114">
        <v>226</v>
      </c>
      <c r="D78" s="5">
        <f t="shared" si="13"/>
        <v>0</v>
      </c>
      <c r="E78" s="2">
        <f>E79+E80</f>
        <v>0</v>
      </c>
      <c r="F78" s="4">
        <f>F79+F80</f>
        <v>0</v>
      </c>
    </row>
    <row r="79" spans="1:6" ht="18.75" x14ac:dyDescent="0.25">
      <c r="A79" s="159" t="s">
        <v>6</v>
      </c>
      <c r="B79" s="114">
        <v>243</v>
      </c>
      <c r="C79" s="114">
        <v>226</v>
      </c>
      <c r="D79" s="5">
        <f t="shared" si="13"/>
        <v>0</v>
      </c>
      <c r="E79" s="2">
        <f>'иные субсидии 2021 год '!E185</f>
        <v>0</v>
      </c>
      <c r="F79" s="4"/>
    </row>
    <row r="80" spans="1:6" ht="18.75" x14ac:dyDescent="0.25">
      <c r="A80" s="159"/>
      <c r="B80" s="114">
        <v>244</v>
      </c>
      <c r="C80" s="114">
        <v>226</v>
      </c>
      <c r="D80" s="5">
        <f t="shared" si="13"/>
        <v>0</v>
      </c>
      <c r="E80" s="2">
        <f>'иные субсидии 2021 год '!E186</f>
        <v>0</v>
      </c>
      <c r="F80" s="4"/>
    </row>
    <row r="81" spans="1:6" ht="18.75" x14ac:dyDescent="0.25">
      <c r="A81" s="110" t="s">
        <v>25</v>
      </c>
      <c r="B81" s="114">
        <v>244</v>
      </c>
      <c r="C81" s="114">
        <v>227</v>
      </c>
      <c r="D81" s="5">
        <f t="shared" si="13"/>
        <v>0</v>
      </c>
      <c r="E81" s="2">
        <f>'иные субсидии 2021 год '!E187</f>
        <v>0</v>
      </c>
      <c r="F81" s="4"/>
    </row>
    <row r="82" spans="1:6" ht="57.75" customHeight="1" x14ac:dyDescent="0.25">
      <c r="A82" s="148" t="s">
        <v>355</v>
      </c>
      <c r="B82" s="149">
        <v>244</v>
      </c>
      <c r="C82" s="149">
        <v>228</v>
      </c>
      <c r="D82" s="5">
        <v>0</v>
      </c>
      <c r="E82" s="2">
        <v>0</v>
      </c>
      <c r="F82" s="4"/>
    </row>
    <row r="83" spans="1:6" ht="18.75" x14ac:dyDescent="0.25">
      <c r="A83" s="110" t="s">
        <v>30</v>
      </c>
      <c r="B83" s="114" t="s">
        <v>5</v>
      </c>
      <c r="C83" s="114">
        <v>290</v>
      </c>
      <c r="D83" s="5">
        <f t="shared" si="13"/>
        <v>0</v>
      </c>
      <c r="E83" s="2">
        <f>E85+E86</f>
        <v>0</v>
      </c>
      <c r="F83" s="4">
        <f>F85+F86</f>
        <v>0</v>
      </c>
    </row>
    <row r="84" spans="1:6" ht="18.75" x14ac:dyDescent="0.25">
      <c r="A84" s="110" t="s">
        <v>9</v>
      </c>
      <c r="B84" s="114"/>
      <c r="C84" s="114"/>
      <c r="D84" s="5">
        <f t="shared" si="13"/>
        <v>0</v>
      </c>
      <c r="E84" s="2"/>
      <c r="F84" s="4"/>
    </row>
    <row r="85" spans="1:6" ht="76.900000000000006" customHeight="1" x14ac:dyDescent="0.25">
      <c r="A85" s="110" t="s">
        <v>34</v>
      </c>
      <c r="B85" s="114">
        <v>244</v>
      </c>
      <c r="C85" s="114">
        <v>296</v>
      </c>
      <c r="D85" s="5">
        <f t="shared" si="13"/>
        <v>0</v>
      </c>
      <c r="E85" s="2">
        <f>'иные субсидии 2021 год '!E190</f>
        <v>0</v>
      </c>
      <c r="F85" s="4"/>
    </row>
    <row r="86" spans="1:6" ht="70.150000000000006" customHeight="1" x14ac:dyDescent="0.25">
      <c r="A86" s="110" t="s">
        <v>35</v>
      </c>
      <c r="B86" s="114">
        <v>244</v>
      </c>
      <c r="C86" s="114">
        <v>297</v>
      </c>
      <c r="D86" s="5">
        <f t="shared" si="13"/>
        <v>0</v>
      </c>
      <c r="E86" s="2">
        <f>'иные субсидии 2021 год '!E191</f>
        <v>0</v>
      </c>
      <c r="F86" s="4"/>
    </row>
    <row r="87" spans="1:6" ht="56.25" x14ac:dyDescent="0.25">
      <c r="A87" s="110" t="s">
        <v>59</v>
      </c>
      <c r="B87" s="114" t="s">
        <v>5</v>
      </c>
      <c r="C87" s="114">
        <v>300</v>
      </c>
      <c r="D87" s="5">
        <f t="shared" si="13"/>
        <v>0</v>
      </c>
      <c r="E87" s="2">
        <f>E89+E91+E90</f>
        <v>0</v>
      </c>
      <c r="F87" s="4">
        <f>F89+F91+F90</f>
        <v>0</v>
      </c>
    </row>
    <row r="88" spans="1:6" ht="18.75" x14ac:dyDescent="0.25">
      <c r="A88" s="110" t="s">
        <v>9</v>
      </c>
      <c r="B88" s="114"/>
      <c r="C88" s="114"/>
      <c r="D88" s="5"/>
      <c r="E88" s="2"/>
      <c r="F88" s="4"/>
    </row>
    <row r="89" spans="1:6" ht="56.25" x14ac:dyDescent="0.25">
      <c r="A89" s="110" t="s">
        <v>36</v>
      </c>
      <c r="B89" s="114">
        <v>244</v>
      </c>
      <c r="C89" s="114">
        <v>310</v>
      </c>
      <c r="D89" s="5">
        <f t="shared" ref="D89:D91" si="14">E89+F89</f>
        <v>0</v>
      </c>
      <c r="E89" s="2">
        <f>'иные субсидии 2021 год '!E194</f>
        <v>0</v>
      </c>
      <c r="F89" s="4"/>
    </row>
    <row r="90" spans="1:6" ht="75" x14ac:dyDescent="0.25">
      <c r="A90" s="110" t="s">
        <v>68</v>
      </c>
      <c r="B90" s="114">
        <v>244</v>
      </c>
      <c r="C90" s="114">
        <v>320</v>
      </c>
      <c r="D90" s="5">
        <f t="shared" si="14"/>
        <v>0</v>
      </c>
      <c r="E90" s="2">
        <f>'иные субсидии 2021 год '!E195</f>
        <v>0</v>
      </c>
      <c r="F90" s="4"/>
    </row>
    <row r="91" spans="1:6" ht="75" x14ac:dyDescent="0.25">
      <c r="A91" s="110" t="s">
        <v>60</v>
      </c>
      <c r="B91" s="114" t="s">
        <v>5</v>
      </c>
      <c r="C91" s="114">
        <v>340</v>
      </c>
      <c r="D91" s="5">
        <f t="shared" si="14"/>
        <v>0</v>
      </c>
      <c r="E91" s="2">
        <f>E93+E94+E95+E96+E97+E98+E100</f>
        <v>0</v>
      </c>
      <c r="F91" s="4">
        <f>F93+F94+F95+F96+F97+F98+F100</f>
        <v>0</v>
      </c>
    </row>
    <row r="92" spans="1:6" ht="18.75" x14ac:dyDescent="0.25">
      <c r="A92" s="110" t="s">
        <v>6</v>
      </c>
      <c r="B92" s="114"/>
      <c r="C92" s="114"/>
      <c r="D92" s="5"/>
      <c r="E92" s="2"/>
      <c r="F92" s="4"/>
    </row>
    <row r="93" spans="1:6" ht="147" customHeight="1" x14ac:dyDescent="0.25">
      <c r="A93" s="110" t="s">
        <v>37</v>
      </c>
      <c r="B93" s="114">
        <v>244</v>
      </c>
      <c r="C93" s="114">
        <v>341</v>
      </c>
      <c r="D93" s="5">
        <f t="shared" ref="D93:D100" si="15">E93+F93</f>
        <v>0</v>
      </c>
      <c r="E93" s="2">
        <f>'иные субсидии 2021 год '!E198</f>
        <v>0</v>
      </c>
      <c r="F93" s="4"/>
    </row>
    <row r="94" spans="1:6" ht="65.45" customHeight="1" x14ac:dyDescent="0.25">
      <c r="A94" s="110" t="s">
        <v>38</v>
      </c>
      <c r="B94" s="114">
        <v>244</v>
      </c>
      <c r="C94" s="114">
        <v>342</v>
      </c>
      <c r="D94" s="5">
        <f t="shared" si="15"/>
        <v>0</v>
      </c>
      <c r="E94" s="2">
        <f>'иные субсидии 2021 год '!E199</f>
        <v>0</v>
      </c>
      <c r="F94" s="4"/>
    </row>
    <row r="95" spans="1:6" ht="87" customHeight="1" x14ac:dyDescent="0.25">
      <c r="A95" s="110" t="s">
        <v>39</v>
      </c>
      <c r="B95" s="114">
        <v>244</v>
      </c>
      <c r="C95" s="114">
        <v>343</v>
      </c>
      <c r="D95" s="5">
        <f t="shared" si="15"/>
        <v>0</v>
      </c>
      <c r="E95" s="2">
        <f>'иные субсидии 2021 год '!E200</f>
        <v>0</v>
      </c>
      <c r="F95" s="4"/>
    </row>
    <row r="96" spans="1:6" ht="75" x14ac:dyDescent="0.25">
      <c r="A96" s="110" t="s">
        <v>40</v>
      </c>
      <c r="B96" s="114">
        <v>244</v>
      </c>
      <c r="C96" s="114">
        <v>344</v>
      </c>
      <c r="D96" s="5">
        <f t="shared" si="15"/>
        <v>0</v>
      </c>
      <c r="E96" s="2">
        <f>'иные субсидии 2021 год '!E201</f>
        <v>0</v>
      </c>
      <c r="F96" s="4"/>
    </row>
    <row r="97" spans="1:6" ht="56.25" x14ac:dyDescent="0.25">
      <c r="A97" s="110" t="s">
        <v>41</v>
      </c>
      <c r="B97" s="114">
        <v>244</v>
      </c>
      <c r="C97" s="114">
        <v>345</v>
      </c>
      <c r="D97" s="5">
        <f t="shared" si="15"/>
        <v>0</v>
      </c>
      <c r="E97" s="2">
        <f>'иные субсидии 2021 год '!E202</f>
        <v>0</v>
      </c>
      <c r="F97" s="4"/>
    </row>
    <row r="98" spans="1:6" ht="88.15" customHeight="1" x14ac:dyDescent="0.25">
      <c r="A98" s="110" t="s">
        <v>42</v>
      </c>
      <c r="B98" s="114">
        <v>244</v>
      </c>
      <c r="C98" s="114">
        <v>346</v>
      </c>
      <c r="D98" s="5">
        <f t="shared" si="15"/>
        <v>0</v>
      </c>
      <c r="E98" s="2">
        <f>'иные субсидии 2021 год '!E203</f>
        <v>0</v>
      </c>
      <c r="F98" s="4"/>
    </row>
    <row r="99" spans="1:6" ht="115.5" customHeight="1" x14ac:dyDescent="0.25">
      <c r="A99" s="153" t="s">
        <v>356</v>
      </c>
      <c r="B99" s="154">
        <v>244</v>
      </c>
      <c r="C99" s="154">
        <v>347</v>
      </c>
      <c r="D99" s="155">
        <v>0</v>
      </c>
      <c r="E99" s="156">
        <v>0</v>
      </c>
      <c r="F99" s="157"/>
    </row>
    <row r="100" spans="1:6" ht="113.25" thickBot="1" x14ac:dyDescent="0.3">
      <c r="A100" s="32" t="s">
        <v>43</v>
      </c>
      <c r="B100" s="33">
        <v>244</v>
      </c>
      <c r="C100" s="33">
        <v>349</v>
      </c>
      <c r="D100" s="34">
        <f t="shared" si="15"/>
        <v>0</v>
      </c>
      <c r="E100" s="35">
        <f>'иные субсидии 2021 год '!E204</f>
        <v>0</v>
      </c>
      <c r="F100" s="95"/>
    </row>
    <row r="101" spans="1:6" ht="18.75" x14ac:dyDescent="0.25">
      <c r="A101" s="15"/>
      <c r="B101" s="19"/>
      <c r="C101" s="19"/>
      <c r="D101" s="36"/>
      <c r="E101" s="36"/>
      <c r="F101" s="36"/>
    </row>
    <row r="102" spans="1:6" x14ac:dyDescent="0.25">
      <c r="A102" s="11"/>
    </row>
    <row r="103" spans="1:6" ht="37.5" x14ac:dyDescent="0.3">
      <c r="A103" s="29" t="s">
        <v>52</v>
      </c>
      <c r="B103" s="162"/>
      <c r="C103" s="162"/>
      <c r="D103" s="10"/>
      <c r="E103" s="162" t="s">
        <v>294</v>
      </c>
      <c r="F103" s="162"/>
    </row>
    <row r="104" spans="1:6" ht="18.75" x14ac:dyDescent="0.3">
      <c r="A104" s="29"/>
      <c r="B104" s="161" t="s">
        <v>53</v>
      </c>
      <c r="C104" s="161"/>
      <c r="D104" s="10"/>
      <c r="E104" s="161" t="s">
        <v>54</v>
      </c>
      <c r="F104" s="161"/>
    </row>
    <row r="105" spans="1:6" ht="18.75" x14ac:dyDescent="0.3">
      <c r="A105" s="29"/>
      <c r="B105" s="10"/>
      <c r="C105" s="10"/>
      <c r="D105" s="10"/>
      <c r="E105" s="10"/>
      <c r="F105" s="10"/>
    </row>
    <row r="106" spans="1:6" ht="37.5" x14ac:dyDescent="0.3">
      <c r="A106" s="29" t="s">
        <v>55</v>
      </c>
      <c r="B106" s="162"/>
      <c r="C106" s="162"/>
      <c r="D106" s="10"/>
      <c r="E106" s="162" t="s">
        <v>295</v>
      </c>
      <c r="F106" s="162"/>
    </row>
    <row r="107" spans="1:6" ht="18.75" x14ac:dyDescent="0.3">
      <c r="A107" s="29"/>
      <c r="B107" s="161" t="s">
        <v>53</v>
      </c>
      <c r="C107" s="161"/>
      <c r="D107" s="10"/>
      <c r="E107" s="161" t="s">
        <v>54</v>
      </c>
      <c r="F107" s="161"/>
    </row>
    <row r="108" spans="1:6" ht="18.75" x14ac:dyDescent="0.3">
      <c r="A108" s="29"/>
      <c r="B108" s="111"/>
      <c r="C108" s="111"/>
      <c r="D108" s="10"/>
      <c r="E108" s="111"/>
      <c r="F108" s="111"/>
    </row>
    <row r="109" spans="1:6" ht="18.75" x14ac:dyDescent="0.3">
      <c r="A109" s="29" t="s">
        <v>56</v>
      </c>
      <c r="B109" s="162"/>
      <c r="C109" s="162"/>
      <c r="D109" s="10"/>
      <c r="E109" s="162" t="s">
        <v>296</v>
      </c>
      <c r="F109" s="162"/>
    </row>
    <row r="110" spans="1:6" ht="18.75" x14ac:dyDescent="0.3">
      <c r="A110" s="29"/>
      <c r="B110" s="161" t="s">
        <v>53</v>
      </c>
      <c r="C110" s="161"/>
      <c r="D110" s="10"/>
      <c r="E110" s="161" t="s">
        <v>54</v>
      </c>
      <c r="F110" s="161"/>
    </row>
    <row r="111" spans="1:6" ht="18.75" x14ac:dyDescent="0.3">
      <c r="A111" s="29" t="s">
        <v>57</v>
      </c>
      <c r="B111" s="10"/>
      <c r="C111" s="10"/>
      <c r="D111" s="10"/>
      <c r="E111" s="10"/>
      <c r="F111" s="10"/>
    </row>
    <row r="112" spans="1:6" ht="18.75" x14ac:dyDescent="0.3">
      <c r="A112" s="160" t="s">
        <v>44</v>
      </c>
      <c r="B112" s="160"/>
      <c r="C112" s="10"/>
      <c r="D112" s="10"/>
      <c r="E112" s="10"/>
      <c r="F112" s="10"/>
    </row>
  </sheetData>
  <mergeCells count="28">
    <mergeCell ref="A79:A80"/>
    <mergeCell ref="A1:F1"/>
    <mergeCell ref="A2:F2"/>
    <mergeCell ref="A5:A7"/>
    <mergeCell ref="B5:B7"/>
    <mergeCell ref="C5:C7"/>
    <mergeCell ref="D5:D7"/>
    <mergeCell ref="E5:F5"/>
    <mergeCell ref="E6:F6"/>
    <mergeCell ref="A13:F13"/>
    <mergeCell ref="A32:A33"/>
    <mergeCell ref="A35:A36"/>
    <mergeCell ref="A57:F57"/>
    <mergeCell ref="A76:A77"/>
    <mergeCell ref="A9:F10"/>
    <mergeCell ref="B103:C103"/>
    <mergeCell ref="E103:F103"/>
    <mergeCell ref="B104:C104"/>
    <mergeCell ref="E104:F104"/>
    <mergeCell ref="B106:C106"/>
    <mergeCell ref="E106:F106"/>
    <mergeCell ref="A112:B112"/>
    <mergeCell ref="B107:C107"/>
    <mergeCell ref="E107:F107"/>
    <mergeCell ref="B109:C109"/>
    <mergeCell ref="E109:F109"/>
    <mergeCell ref="B110:C110"/>
    <mergeCell ref="E110:F110"/>
  </mergeCells>
  <pageMargins left="1.3779527559055118" right="0.39370078740157483" top="0.98425196850393704" bottom="0.78740157480314965" header="0.31496062992125984" footer="0.31496062992125984"/>
  <pageSetup paperSize="9" scale="75" firstPageNumber="12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6"/>
  <sheetViews>
    <sheetView view="pageBreakPreview" topLeftCell="A370" zoomScale="60" zoomScaleNormal="100" workbookViewId="0">
      <selection activeCell="E281" sqref="E281"/>
    </sheetView>
  </sheetViews>
  <sheetFormatPr defaultColWidth="8.85546875" defaultRowHeight="15" x14ac:dyDescent="0.25"/>
  <cols>
    <col min="1" max="1" width="21.7109375" style="7" customWidth="1"/>
    <col min="2" max="2" width="15.28515625" style="7" customWidth="1"/>
    <col min="3" max="7" width="16.42578125" style="7" customWidth="1"/>
    <col min="8" max="8" width="18.7109375" style="7" bestFit="1" customWidth="1"/>
    <col min="9" max="10" width="13.7109375" style="7" bestFit="1" customWidth="1"/>
    <col min="11" max="11" width="14.28515625" style="7" bestFit="1" customWidth="1"/>
    <col min="12" max="16384" width="8.85546875" style="7"/>
  </cols>
  <sheetData>
    <row r="1" spans="1:11" ht="39" customHeight="1" x14ac:dyDescent="0.25">
      <c r="A1" s="6"/>
      <c r="E1" s="223"/>
      <c r="F1" s="223"/>
      <c r="G1" s="223"/>
    </row>
    <row r="2" spans="1:11" ht="40.15" customHeight="1" x14ac:dyDescent="0.25">
      <c r="A2" s="221" t="s">
        <v>372</v>
      </c>
      <c r="B2" s="221"/>
      <c r="C2" s="221"/>
      <c r="D2" s="221"/>
      <c r="E2" s="221"/>
      <c r="F2" s="221"/>
      <c r="G2" s="221"/>
    </row>
    <row r="3" spans="1:11" ht="18.75" x14ac:dyDescent="0.25">
      <c r="A3" s="103"/>
      <c r="B3" s="103"/>
      <c r="C3" s="103"/>
      <c r="D3" s="103"/>
      <c r="E3" s="103"/>
      <c r="F3" s="103"/>
      <c r="G3" s="103"/>
    </row>
    <row r="4" spans="1:11" ht="35.450000000000003" customHeight="1" x14ac:dyDescent="0.25">
      <c r="A4" s="221" t="s">
        <v>373</v>
      </c>
      <c r="B4" s="221"/>
      <c r="C4" s="221"/>
      <c r="D4" s="221"/>
      <c r="E4" s="221"/>
      <c r="F4" s="221"/>
      <c r="G4" s="221"/>
    </row>
    <row r="5" spans="1:11" ht="35.450000000000003" customHeight="1" x14ac:dyDescent="0.25">
      <c r="A5" s="221" t="s">
        <v>167</v>
      </c>
      <c r="B5" s="221"/>
      <c r="C5" s="221"/>
      <c r="D5" s="221"/>
      <c r="E5" s="221"/>
      <c r="F5" s="221"/>
      <c r="G5" s="221"/>
    </row>
    <row r="6" spans="1:11" ht="18.75" x14ac:dyDescent="0.25">
      <c r="A6" s="100"/>
    </row>
    <row r="7" spans="1:11" ht="18.75" x14ac:dyDescent="0.3">
      <c r="A7" s="9" t="s">
        <v>254</v>
      </c>
      <c r="B7" s="10">
        <v>120</v>
      </c>
      <c r="K7" s="76" t="s">
        <v>252</v>
      </c>
    </row>
    <row r="8" spans="1:11" x14ac:dyDescent="0.25">
      <c r="A8" s="11"/>
      <c r="H8" s="7" t="s">
        <v>251</v>
      </c>
      <c r="I8" s="7" t="s">
        <v>257</v>
      </c>
      <c r="J8" s="7" t="s">
        <v>256</v>
      </c>
    </row>
    <row r="9" spans="1:11" ht="79.900000000000006" customHeight="1" x14ac:dyDescent="0.25">
      <c r="A9" s="101" t="s">
        <v>85</v>
      </c>
      <c r="B9" s="190" t="s">
        <v>165</v>
      </c>
      <c r="C9" s="190"/>
      <c r="D9" s="190" t="s">
        <v>166</v>
      </c>
      <c r="E9" s="190"/>
      <c r="F9" s="190" t="s">
        <v>93</v>
      </c>
      <c r="G9" s="190"/>
      <c r="H9" s="50">
        <f>'иные субсидии 2021 год '!E8</f>
        <v>0</v>
      </c>
      <c r="I9" s="50">
        <f>F11+F20+F26+F32+D40+F48+F56+F64+F70+F78+F84+F92+F93+F94</f>
        <v>0</v>
      </c>
      <c r="J9" s="50">
        <f>G107+F116+F124+F132+F140+F148+F156+F162+F171+F177+F185+F193+F200+F207+F216+F223+F230+F239+F241+F243+F245+F247+F257+F266+F276+F285+F286+F287+F288+F289+F297+F306+F313+F325+F332+E343+F353+F355+F363+F372+F382+F384+F386+F388+F390+F392+F394-F171</f>
        <v>0</v>
      </c>
      <c r="K9" s="75">
        <f>H9+I9-J9</f>
        <v>0</v>
      </c>
    </row>
    <row r="10" spans="1:11" ht="18.75" x14ac:dyDescent="0.25">
      <c r="A10" s="101">
        <v>1</v>
      </c>
      <c r="B10" s="190">
        <v>2</v>
      </c>
      <c r="C10" s="190"/>
      <c r="D10" s="190">
        <v>3</v>
      </c>
      <c r="E10" s="190"/>
      <c r="F10" s="190">
        <v>4</v>
      </c>
      <c r="G10" s="190"/>
      <c r="H10" s="50"/>
      <c r="I10" s="50"/>
      <c r="J10" s="50"/>
      <c r="K10" s="50"/>
    </row>
    <row r="11" spans="1:11" ht="37.5" x14ac:dyDescent="0.25">
      <c r="A11" s="13" t="s">
        <v>168</v>
      </c>
      <c r="B11" s="190"/>
      <c r="C11" s="190"/>
      <c r="D11" s="190"/>
      <c r="E11" s="190"/>
      <c r="F11" s="220">
        <f>'платные на 2021 год '!D12</f>
        <v>0</v>
      </c>
      <c r="G11" s="220"/>
    </row>
    <row r="12" spans="1:11" ht="18.75" x14ac:dyDescent="0.25">
      <c r="A12" s="13" t="s">
        <v>119</v>
      </c>
      <c r="B12" s="190"/>
      <c r="C12" s="190"/>
      <c r="D12" s="190"/>
      <c r="E12" s="190"/>
      <c r="F12" s="190"/>
      <c r="G12" s="190"/>
    </row>
    <row r="13" spans="1:11" ht="18.75" x14ac:dyDescent="0.25">
      <c r="A13" s="100"/>
    </row>
    <row r="14" spans="1:11" ht="43.9" customHeight="1" x14ac:dyDescent="0.25">
      <c r="A14" s="221" t="s">
        <v>173</v>
      </c>
      <c r="B14" s="221"/>
      <c r="C14" s="221"/>
      <c r="D14" s="221"/>
      <c r="E14" s="221"/>
      <c r="F14" s="221"/>
      <c r="G14" s="221"/>
    </row>
    <row r="15" spans="1:11" ht="18.75" x14ac:dyDescent="0.25">
      <c r="A15" s="103"/>
      <c r="B15" s="103"/>
      <c r="C15" s="103"/>
      <c r="D15" s="103"/>
      <c r="E15" s="103"/>
      <c r="F15" s="103"/>
      <c r="G15" s="103"/>
    </row>
    <row r="16" spans="1:11" ht="18.75" x14ac:dyDescent="0.3">
      <c r="A16" s="9" t="s">
        <v>254</v>
      </c>
      <c r="B16" s="10">
        <v>130</v>
      </c>
    </row>
    <row r="17" spans="1:11" x14ac:dyDescent="0.25">
      <c r="A17" s="11"/>
    </row>
    <row r="18" spans="1:11" ht="55.9" customHeight="1" x14ac:dyDescent="0.25">
      <c r="A18" s="101" t="s">
        <v>85</v>
      </c>
      <c r="B18" s="190" t="s">
        <v>171</v>
      </c>
      <c r="C18" s="190"/>
      <c r="D18" s="190" t="s">
        <v>172</v>
      </c>
      <c r="E18" s="190"/>
      <c r="F18" s="190" t="s">
        <v>170</v>
      </c>
      <c r="G18" s="190"/>
    </row>
    <row r="19" spans="1:11" ht="18.75" x14ac:dyDescent="0.25">
      <c r="A19" s="101">
        <v>1</v>
      </c>
      <c r="B19" s="190">
        <v>2</v>
      </c>
      <c r="C19" s="190"/>
      <c r="D19" s="190">
        <v>3</v>
      </c>
      <c r="E19" s="190"/>
      <c r="F19" s="190">
        <v>4</v>
      </c>
      <c r="G19" s="190"/>
    </row>
    <row r="20" spans="1:11" ht="112.5" x14ac:dyDescent="0.25">
      <c r="A20" s="13" t="s">
        <v>169</v>
      </c>
      <c r="B20" s="190" t="s">
        <v>116</v>
      </c>
      <c r="C20" s="190"/>
      <c r="D20" s="190" t="s">
        <v>116</v>
      </c>
      <c r="E20" s="190"/>
      <c r="F20" s="220">
        <v>0</v>
      </c>
      <c r="G20" s="220"/>
      <c r="H20" s="50"/>
      <c r="I20" s="50"/>
      <c r="J20" s="50"/>
      <c r="K20" s="50"/>
    </row>
    <row r="21" spans="1:11" ht="18.75" x14ac:dyDescent="0.25">
      <c r="A21" s="100"/>
    </row>
    <row r="22" spans="1:11" ht="18.75" x14ac:dyDescent="0.3">
      <c r="A22" s="9" t="s">
        <v>254</v>
      </c>
      <c r="B22" s="10">
        <v>130</v>
      </c>
    </row>
    <row r="23" spans="1:11" x14ac:dyDescent="0.25">
      <c r="A23" s="11"/>
    </row>
    <row r="24" spans="1:11" ht="41.45" customHeight="1" x14ac:dyDescent="0.25">
      <c r="A24" s="101" t="s">
        <v>85</v>
      </c>
      <c r="B24" s="190" t="s">
        <v>171</v>
      </c>
      <c r="C24" s="190"/>
      <c r="D24" s="190" t="s">
        <v>172</v>
      </c>
      <c r="E24" s="190"/>
      <c r="F24" s="190" t="s">
        <v>93</v>
      </c>
      <c r="G24" s="190"/>
    </row>
    <row r="25" spans="1:11" ht="18.75" x14ac:dyDescent="0.25">
      <c r="A25" s="101">
        <v>1</v>
      </c>
      <c r="B25" s="190">
        <v>2</v>
      </c>
      <c r="C25" s="190"/>
      <c r="D25" s="190">
        <v>3</v>
      </c>
      <c r="E25" s="190"/>
      <c r="F25" s="190">
        <v>4</v>
      </c>
      <c r="G25" s="190"/>
    </row>
    <row r="26" spans="1:11" ht="75" x14ac:dyDescent="0.25">
      <c r="A26" s="13" t="s">
        <v>163</v>
      </c>
      <c r="B26" s="190"/>
      <c r="C26" s="190"/>
      <c r="D26" s="190"/>
      <c r="E26" s="190"/>
      <c r="F26" s="220">
        <v>0</v>
      </c>
      <c r="G26" s="220"/>
    </row>
    <row r="27" spans="1:11" ht="18.75" x14ac:dyDescent="0.25">
      <c r="A27" s="100"/>
    </row>
    <row r="28" spans="1:11" ht="18.75" x14ac:dyDescent="0.3">
      <c r="A28" s="9" t="s">
        <v>254</v>
      </c>
      <c r="B28" s="10">
        <v>150</v>
      </c>
    </row>
    <row r="29" spans="1:11" x14ac:dyDescent="0.25">
      <c r="A29" s="11"/>
    </row>
    <row r="30" spans="1:11" ht="42.6" customHeight="1" x14ac:dyDescent="0.25">
      <c r="A30" s="101" t="s">
        <v>85</v>
      </c>
      <c r="B30" s="190" t="s">
        <v>171</v>
      </c>
      <c r="C30" s="190"/>
      <c r="D30" s="190" t="s">
        <v>172</v>
      </c>
      <c r="E30" s="190"/>
      <c r="F30" s="190" t="s">
        <v>182</v>
      </c>
      <c r="G30" s="190"/>
    </row>
    <row r="31" spans="1:11" ht="18.75" x14ac:dyDescent="0.25">
      <c r="A31" s="101">
        <v>1</v>
      </c>
      <c r="B31" s="190">
        <v>2</v>
      </c>
      <c r="C31" s="190"/>
      <c r="D31" s="190">
        <v>3</v>
      </c>
      <c r="E31" s="190"/>
      <c r="F31" s="190">
        <v>4</v>
      </c>
      <c r="G31" s="190"/>
    </row>
    <row r="32" spans="1:11" ht="93.75" x14ac:dyDescent="0.25">
      <c r="A32" s="13" t="s">
        <v>269</v>
      </c>
      <c r="B32" s="190" t="s">
        <v>116</v>
      </c>
      <c r="C32" s="190"/>
      <c r="D32" s="190" t="s">
        <v>116</v>
      </c>
      <c r="E32" s="190"/>
      <c r="F32" s="220">
        <v>0</v>
      </c>
      <c r="G32" s="220"/>
    </row>
    <row r="33" spans="1:7" ht="18.75" x14ac:dyDescent="0.25">
      <c r="A33" s="100"/>
    </row>
    <row r="34" spans="1:7" ht="18.75" x14ac:dyDescent="0.25">
      <c r="A34" s="221" t="s">
        <v>175</v>
      </c>
      <c r="B34" s="221"/>
      <c r="C34" s="221"/>
      <c r="D34" s="221"/>
      <c r="E34" s="221"/>
      <c r="F34" s="221"/>
      <c r="G34" s="221"/>
    </row>
    <row r="35" spans="1:7" ht="18.75" x14ac:dyDescent="0.25">
      <c r="A35" s="100"/>
    </row>
    <row r="36" spans="1:7" ht="18.75" x14ac:dyDescent="0.3">
      <c r="A36" s="9" t="s">
        <v>254</v>
      </c>
      <c r="B36" s="10">
        <v>140</v>
      </c>
    </row>
    <row r="37" spans="1:7" x14ac:dyDescent="0.25">
      <c r="A37" s="11"/>
    </row>
    <row r="38" spans="1:7" ht="37.9" customHeight="1" x14ac:dyDescent="0.25">
      <c r="A38" s="191" t="s">
        <v>85</v>
      </c>
      <c r="B38" s="194"/>
      <c r="C38" s="192"/>
      <c r="D38" s="191" t="s">
        <v>164</v>
      </c>
      <c r="E38" s="194"/>
      <c r="F38" s="194"/>
      <c r="G38" s="192"/>
    </row>
    <row r="39" spans="1:7" ht="18.75" x14ac:dyDescent="0.25">
      <c r="A39" s="191">
        <v>1</v>
      </c>
      <c r="B39" s="194"/>
      <c r="C39" s="192"/>
      <c r="D39" s="191">
        <v>3</v>
      </c>
      <c r="E39" s="194"/>
      <c r="F39" s="194"/>
      <c r="G39" s="192"/>
    </row>
    <row r="40" spans="1:7" ht="18.75" x14ac:dyDescent="0.25">
      <c r="A40" s="198" t="s">
        <v>174</v>
      </c>
      <c r="B40" s="203"/>
      <c r="C40" s="199"/>
      <c r="D40" s="210">
        <f>'платные на 2021 год '!D14</f>
        <v>0</v>
      </c>
      <c r="E40" s="252"/>
      <c r="F40" s="252"/>
      <c r="G40" s="211"/>
    </row>
    <row r="41" spans="1:7" ht="18.75" x14ac:dyDescent="0.25">
      <c r="A41" s="100"/>
    </row>
    <row r="42" spans="1:7" ht="18.75" x14ac:dyDescent="0.25">
      <c r="A42" s="221" t="s">
        <v>176</v>
      </c>
      <c r="B42" s="221"/>
      <c r="C42" s="221"/>
      <c r="D42" s="221"/>
      <c r="E42" s="221"/>
      <c r="F42" s="221"/>
      <c r="G42" s="221"/>
    </row>
    <row r="43" spans="1:7" ht="18.75" x14ac:dyDescent="0.25">
      <c r="A43" s="103"/>
      <c r="B43" s="103"/>
      <c r="C43" s="103"/>
      <c r="D43" s="103"/>
      <c r="E43" s="103"/>
      <c r="F43" s="103"/>
      <c r="G43" s="103"/>
    </row>
    <row r="44" spans="1:7" ht="18.75" x14ac:dyDescent="0.3">
      <c r="A44" s="9" t="s">
        <v>254</v>
      </c>
      <c r="B44" s="10">
        <v>180</v>
      </c>
    </row>
    <row r="45" spans="1:7" x14ac:dyDescent="0.25">
      <c r="A45" s="11"/>
    </row>
    <row r="46" spans="1:7" ht="57" customHeight="1" x14ac:dyDescent="0.25">
      <c r="A46" s="101" t="s">
        <v>85</v>
      </c>
      <c r="B46" s="190" t="s">
        <v>171</v>
      </c>
      <c r="C46" s="190"/>
      <c r="D46" s="190" t="s">
        <v>172</v>
      </c>
      <c r="E46" s="190"/>
      <c r="F46" s="190" t="s">
        <v>182</v>
      </c>
      <c r="G46" s="190"/>
    </row>
    <row r="47" spans="1:7" ht="18.75" x14ac:dyDescent="0.25">
      <c r="A47" s="101">
        <v>1</v>
      </c>
      <c r="B47" s="190">
        <v>2</v>
      </c>
      <c r="C47" s="190"/>
      <c r="D47" s="190">
        <v>3</v>
      </c>
      <c r="E47" s="190"/>
      <c r="F47" s="190">
        <v>4</v>
      </c>
      <c r="G47" s="190"/>
    </row>
    <row r="48" spans="1:7" ht="37.5" x14ac:dyDescent="0.25">
      <c r="A48" s="13" t="s">
        <v>270</v>
      </c>
      <c r="B48" s="190" t="s">
        <v>116</v>
      </c>
      <c r="C48" s="190"/>
      <c r="D48" s="190" t="s">
        <v>116</v>
      </c>
      <c r="E48" s="190"/>
      <c r="F48" s="220">
        <f>'платные на 2021 год '!D16</f>
        <v>0</v>
      </c>
      <c r="G48" s="220"/>
    </row>
    <row r="49" spans="1:7" ht="18.75" x14ac:dyDescent="0.25">
      <c r="A49" s="100"/>
    </row>
    <row r="50" spans="1:7" ht="18.75" x14ac:dyDescent="0.25">
      <c r="A50" s="221" t="s">
        <v>186</v>
      </c>
      <c r="B50" s="221"/>
      <c r="C50" s="221"/>
      <c r="D50" s="221"/>
      <c r="E50" s="221"/>
      <c r="F50" s="221"/>
      <c r="G50" s="221"/>
    </row>
    <row r="51" spans="1:7" ht="18.75" x14ac:dyDescent="0.25">
      <c r="A51" s="100"/>
    </row>
    <row r="52" spans="1:7" ht="18.75" x14ac:dyDescent="0.3">
      <c r="A52" s="9" t="s">
        <v>254</v>
      </c>
      <c r="B52" s="10">
        <v>180</v>
      </c>
    </row>
    <row r="53" spans="1:7" x14ac:dyDescent="0.25">
      <c r="A53" s="11"/>
    </row>
    <row r="54" spans="1:7" ht="58.9" customHeight="1" x14ac:dyDescent="0.25">
      <c r="A54" s="101" t="s">
        <v>85</v>
      </c>
      <c r="B54" s="190" t="s">
        <v>171</v>
      </c>
      <c r="C54" s="190"/>
      <c r="D54" s="190" t="s">
        <v>172</v>
      </c>
      <c r="E54" s="190"/>
      <c r="F54" s="191" t="s">
        <v>170</v>
      </c>
      <c r="G54" s="192"/>
    </row>
    <row r="55" spans="1:7" ht="18.75" x14ac:dyDescent="0.25">
      <c r="A55" s="101">
        <v>1</v>
      </c>
      <c r="B55" s="190">
        <v>2</v>
      </c>
      <c r="C55" s="190"/>
      <c r="D55" s="190">
        <v>3</v>
      </c>
      <c r="E55" s="190"/>
      <c r="F55" s="190">
        <v>4</v>
      </c>
      <c r="G55" s="190"/>
    </row>
    <row r="56" spans="1:7" ht="58.9" customHeight="1" x14ac:dyDescent="0.25">
      <c r="A56" s="13" t="s">
        <v>183</v>
      </c>
      <c r="B56" s="190" t="s">
        <v>116</v>
      </c>
      <c r="C56" s="190"/>
      <c r="D56" s="190" t="s">
        <v>116</v>
      </c>
      <c r="E56" s="190"/>
      <c r="F56" s="220">
        <f>'иные субсидии 2021 год '!E12</f>
        <v>0</v>
      </c>
      <c r="G56" s="220"/>
    </row>
    <row r="57" spans="1:7" ht="18.75" x14ac:dyDescent="0.25">
      <c r="A57" s="100"/>
    </row>
    <row r="58" spans="1:7" ht="18.75" x14ac:dyDescent="0.25">
      <c r="A58" s="221" t="s">
        <v>177</v>
      </c>
      <c r="B58" s="221"/>
      <c r="C58" s="221"/>
      <c r="D58" s="221"/>
      <c r="E58" s="221"/>
      <c r="F58" s="221"/>
      <c r="G58" s="221"/>
    </row>
    <row r="59" spans="1:7" ht="18.75" x14ac:dyDescent="0.25">
      <c r="A59" s="100"/>
    </row>
    <row r="60" spans="1:7" ht="18.75" x14ac:dyDescent="0.3">
      <c r="A60" s="9" t="s">
        <v>254</v>
      </c>
      <c r="B60" s="10">
        <v>410</v>
      </c>
    </row>
    <row r="61" spans="1:7" x14ac:dyDescent="0.25">
      <c r="A61" s="11"/>
    </row>
    <row r="62" spans="1:7" ht="51.6" customHeight="1" x14ac:dyDescent="0.25">
      <c r="A62" s="101" t="s">
        <v>85</v>
      </c>
      <c r="B62" s="190" t="s">
        <v>141</v>
      </c>
      <c r="C62" s="190"/>
      <c r="D62" s="190" t="s">
        <v>181</v>
      </c>
      <c r="E62" s="190"/>
      <c r="F62" s="190" t="s">
        <v>93</v>
      </c>
      <c r="G62" s="190"/>
    </row>
    <row r="63" spans="1:7" ht="18.75" x14ac:dyDescent="0.25">
      <c r="A63" s="101">
        <v>1</v>
      </c>
      <c r="B63" s="190">
        <v>2</v>
      </c>
      <c r="C63" s="190"/>
      <c r="D63" s="190">
        <v>3</v>
      </c>
      <c r="E63" s="190"/>
      <c r="F63" s="190">
        <v>4</v>
      </c>
      <c r="G63" s="190"/>
    </row>
    <row r="64" spans="1:7" ht="56.25" x14ac:dyDescent="0.25">
      <c r="A64" s="13" t="s">
        <v>178</v>
      </c>
      <c r="B64" s="190" t="s">
        <v>116</v>
      </c>
      <c r="C64" s="190"/>
      <c r="D64" s="190" t="s">
        <v>116</v>
      </c>
      <c r="E64" s="190"/>
      <c r="F64" s="220">
        <f>'платные на 2021 год '!D19</f>
        <v>0</v>
      </c>
      <c r="G64" s="220"/>
    </row>
    <row r="65" spans="1:7" ht="18.75" x14ac:dyDescent="0.25">
      <c r="A65" s="100"/>
    </row>
    <row r="66" spans="1:7" ht="18.75" x14ac:dyDescent="0.3">
      <c r="A66" s="9" t="s">
        <v>254</v>
      </c>
      <c r="B66" s="10">
        <v>440</v>
      </c>
    </row>
    <row r="67" spans="1:7" x14ac:dyDescent="0.25">
      <c r="A67" s="11"/>
    </row>
    <row r="68" spans="1:7" ht="36.6" customHeight="1" x14ac:dyDescent="0.25">
      <c r="A68" s="101" t="s">
        <v>85</v>
      </c>
      <c r="B68" s="190" t="s">
        <v>141</v>
      </c>
      <c r="C68" s="190"/>
      <c r="D68" s="190" t="s">
        <v>181</v>
      </c>
      <c r="E68" s="190"/>
      <c r="F68" s="190" t="s">
        <v>93</v>
      </c>
      <c r="G68" s="190"/>
    </row>
    <row r="69" spans="1:7" ht="18.75" x14ac:dyDescent="0.25">
      <c r="A69" s="101">
        <v>1</v>
      </c>
      <c r="B69" s="190">
        <v>2</v>
      </c>
      <c r="C69" s="190"/>
      <c r="D69" s="190">
        <v>3</v>
      </c>
      <c r="E69" s="190"/>
      <c r="F69" s="190">
        <v>4</v>
      </c>
      <c r="G69" s="190"/>
    </row>
    <row r="70" spans="1:7" ht="56.25" x14ac:dyDescent="0.25">
      <c r="A70" s="13" t="s">
        <v>178</v>
      </c>
      <c r="B70" s="190" t="s">
        <v>116</v>
      </c>
      <c r="C70" s="190"/>
      <c r="D70" s="190" t="s">
        <v>116</v>
      </c>
      <c r="E70" s="190"/>
      <c r="F70" s="220">
        <v>0</v>
      </c>
      <c r="G70" s="220"/>
    </row>
    <row r="71" spans="1:7" ht="18.75" x14ac:dyDescent="0.25">
      <c r="A71" s="15"/>
      <c r="B71" s="19"/>
      <c r="C71" s="19"/>
      <c r="D71" s="19"/>
      <c r="E71" s="19"/>
      <c r="F71" s="77"/>
      <c r="G71" s="77"/>
    </row>
    <row r="72" spans="1:7" ht="18.75" x14ac:dyDescent="0.25">
      <c r="A72" s="221" t="s">
        <v>253</v>
      </c>
      <c r="B72" s="221"/>
      <c r="C72" s="221"/>
      <c r="D72" s="221"/>
      <c r="E72" s="221"/>
      <c r="F72" s="221"/>
      <c r="G72" s="221"/>
    </row>
    <row r="73" spans="1:7" ht="18.75" x14ac:dyDescent="0.25">
      <c r="A73" s="15"/>
      <c r="B73" s="19"/>
      <c r="C73" s="19"/>
      <c r="D73" s="19"/>
      <c r="E73" s="19"/>
      <c r="F73" s="77"/>
      <c r="G73" s="77"/>
    </row>
    <row r="74" spans="1:7" ht="18.75" x14ac:dyDescent="0.3">
      <c r="A74" s="9" t="s">
        <v>254</v>
      </c>
      <c r="B74" s="10">
        <v>510</v>
      </c>
    </row>
    <row r="75" spans="1:7" x14ac:dyDescent="0.25">
      <c r="A75" s="11"/>
    </row>
    <row r="76" spans="1:7" ht="43.15" customHeight="1" x14ac:dyDescent="0.25">
      <c r="A76" s="101" t="s">
        <v>85</v>
      </c>
      <c r="B76" s="190" t="s">
        <v>141</v>
      </c>
      <c r="C76" s="190"/>
      <c r="D76" s="190" t="s">
        <v>181</v>
      </c>
      <c r="E76" s="190"/>
      <c r="F76" s="190" t="s">
        <v>93</v>
      </c>
      <c r="G76" s="190"/>
    </row>
    <row r="77" spans="1:7" ht="18.75" x14ac:dyDescent="0.25">
      <c r="A77" s="101">
        <v>1</v>
      </c>
      <c r="B77" s="190">
        <v>2</v>
      </c>
      <c r="C77" s="190"/>
      <c r="D77" s="190">
        <v>3</v>
      </c>
      <c r="E77" s="190"/>
      <c r="F77" s="190">
        <v>4</v>
      </c>
      <c r="G77" s="190"/>
    </row>
    <row r="78" spans="1:7" ht="150" x14ac:dyDescent="0.25">
      <c r="A78" s="13" t="s">
        <v>70</v>
      </c>
      <c r="B78" s="190" t="s">
        <v>116</v>
      </c>
      <c r="C78" s="190"/>
      <c r="D78" s="190" t="s">
        <v>116</v>
      </c>
      <c r="E78" s="190"/>
      <c r="F78" s="220">
        <v>0</v>
      </c>
      <c r="G78" s="220"/>
    </row>
    <row r="79" spans="1:7" ht="18.75" x14ac:dyDescent="0.25">
      <c r="A79" s="15"/>
      <c r="B79" s="19"/>
      <c r="C79" s="19"/>
      <c r="D79" s="19"/>
      <c r="E79" s="19"/>
      <c r="F79" s="77"/>
      <c r="G79" s="77"/>
    </row>
    <row r="80" spans="1:7" ht="18.75" x14ac:dyDescent="0.3">
      <c r="A80" s="9" t="s">
        <v>254</v>
      </c>
      <c r="B80" s="10">
        <v>510</v>
      </c>
    </row>
    <row r="81" spans="1:7" x14ac:dyDescent="0.25">
      <c r="A81" s="11"/>
    </row>
    <row r="82" spans="1:7" ht="39" customHeight="1" x14ac:dyDescent="0.25">
      <c r="A82" s="101" t="s">
        <v>85</v>
      </c>
      <c r="B82" s="190" t="s">
        <v>141</v>
      </c>
      <c r="C82" s="190"/>
      <c r="D82" s="190" t="s">
        <v>181</v>
      </c>
      <c r="E82" s="190"/>
      <c r="F82" s="190" t="s">
        <v>93</v>
      </c>
      <c r="G82" s="190"/>
    </row>
    <row r="83" spans="1:7" ht="18.75" x14ac:dyDescent="0.25">
      <c r="A83" s="101">
        <v>1</v>
      </c>
      <c r="B83" s="190">
        <v>2</v>
      </c>
      <c r="C83" s="190"/>
      <c r="D83" s="190">
        <v>3</v>
      </c>
      <c r="E83" s="190"/>
      <c r="F83" s="190">
        <v>4</v>
      </c>
      <c r="G83" s="190"/>
    </row>
    <row r="84" spans="1:7" ht="187.5" x14ac:dyDescent="0.25">
      <c r="A84" s="13" t="s">
        <v>271</v>
      </c>
      <c r="B84" s="190" t="s">
        <v>116</v>
      </c>
      <c r="C84" s="190"/>
      <c r="D84" s="190" t="s">
        <v>116</v>
      </c>
      <c r="E84" s="190"/>
      <c r="F84" s="220">
        <f>'платные на 2021 год '!D24</f>
        <v>0</v>
      </c>
      <c r="G84" s="220"/>
    </row>
    <row r="85" spans="1:7" ht="18.75" x14ac:dyDescent="0.25">
      <c r="A85" s="15"/>
      <c r="B85" s="19"/>
      <c r="C85" s="19"/>
      <c r="D85" s="19"/>
      <c r="E85" s="19"/>
      <c r="F85" s="19"/>
      <c r="G85" s="19"/>
    </row>
    <row r="86" spans="1:7" ht="18.75" x14ac:dyDescent="0.25">
      <c r="A86" s="221" t="s">
        <v>258</v>
      </c>
      <c r="B86" s="221"/>
      <c r="C86" s="221"/>
      <c r="D86" s="221"/>
      <c r="E86" s="221"/>
      <c r="F86" s="221"/>
      <c r="G86" s="221"/>
    </row>
    <row r="87" spans="1:7" ht="18.75" x14ac:dyDescent="0.25">
      <c r="A87" s="15"/>
      <c r="B87" s="19"/>
      <c r="C87" s="19"/>
      <c r="D87" s="19"/>
      <c r="E87" s="19"/>
      <c r="F87" s="77"/>
      <c r="G87" s="77"/>
    </row>
    <row r="88" spans="1:7" ht="18.75" x14ac:dyDescent="0.3">
      <c r="A88" s="9" t="s">
        <v>254</v>
      </c>
      <c r="B88" s="10">
        <v>180</v>
      </c>
    </row>
    <row r="89" spans="1:7" x14ac:dyDescent="0.25">
      <c r="A89" s="11"/>
    </row>
    <row r="90" spans="1:7" ht="43.9" customHeight="1" x14ac:dyDescent="0.25">
      <c r="A90" s="101" t="s">
        <v>85</v>
      </c>
      <c r="B90" s="190" t="s">
        <v>141</v>
      </c>
      <c r="C90" s="190"/>
      <c r="D90" s="190" t="s">
        <v>181</v>
      </c>
      <c r="E90" s="190"/>
      <c r="F90" s="190" t="s">
        <v>93</v>
      </c>
      <c r="G90" s="190"/>
    </row>
    <row r="91" spans="1:7" ht="18.75" x14ac:dyDescent="0.25">
      <c r="A91" s="101">
        <v>1</v>
      </c>
      <c r="B91" s="190">
        <v>2</v>
      </c>
      <c r="C91" s="190"/>
      <c r="D91" s="190">
        <v>3</v>
      </c>
      <c r="E91" s="190"/>
      <c r="F91" s="190">
        <v>4</v>
      </c>
      <c r="G91" s="190"/>
    </row>
    <row r="92" spans="1:7" ht="37.5" x14ac:dyDescent="0.25">
      <c r="A92" s="98" t="s">
        <v>193</v>
      </c>
      <c r="B92" s="191" t="s">
        <v>116</v>
      </c>
      <c r="C92" s="192"/>
      <c r="D92" s="191" t="s">
        <v>116</v>
      </c>
      <c r="E92" s="192"/>
      <c r="F92" s="220">
        <v>0</v>
      </c>
      <c r="G92" s="190"/>
    </row>
    <row r="93" spans="1:7" ht="56.25" x14ac:dyDescent="0.25">
      <c r="A93" s="98" t="s">
        <v>194</v>
      </c>
      <c r="B93" s="191" t="s">
        <v>116</v>
      </c>
      <c r="C93" s="192"/>
      <c r="D93" s="191" t="s">
        <v>116</v>
      </c>
      <c r="E93" s="192"/>
      <c r="F93" s="220">
        <f>'платные на 2021 год '!E103</f>
        <v>0</v>
      </c>
      <c r="G93" s="190"/>
    </row>
    <row r="94" spans="1:7" ht="57" thickBot="1" x14ac:dyDescent="0.3">
      <c r="A94" s="32" t="s">
        <v>195</v>
      </c>
      <c r="B94" s="191" t="s">
        <v>116</v>
      </c>
      <c r="C94" s="192"/>
      <c r="D94" s="191" t="s">
        <v>116</v>
      </c>
      <c r="E94" s="192"/>
      <c r="F94" s="220">
        <f>'платные на 2021 год '!E104</f>
        <v>0</v>
      </c>
      <c r="G94" s="190"/>
    </row>
    <row r="95" spans="1:7" ht="18.75" x14ac:dyDescent="0.25">
      <c r="A95" s="15"/>
      <c r="B95" s="19"/>
      <c r="C95" s="19"/>
      <c r="D95" s="19"/>
      <c r="E95" s="19"/>
      <c r="F95" s="19"/>
      <c r="G95" s="19"/>
    </row>
    <row r="96" spans="1:7" ht="48.6" customHeight="1" x14ac:dyDescent="0.25">
      <c r="A96" s="221" t="s">
        <v>187</v>
      </c>
      <c r="B96" s="221"/>
      <c r="C96" s="221"/>
      <c r="D96" s="221"/>
      <c r="E96" s="221"/>
      <c r="F96" s="221"/>
      <c r="G96" s="221"/>
    </row>
    <row r="97" spans="1:7" ht="18.75" x14ac:dyDescent="0.25">
      <c r="A97" s="8"/>
    </row>
    <row r="98" spans="1:7" ht="18.75" x14ac:dyDescent="0.25">
      <c r="A98" s="193" t="s">
        <v>188</v>
      </c>
      <c r="B98" s="193"/>
      <c r="C98" s="193"/>
      <c r="D98" s="193"/>
      <c r="E98" s="193"/>
      <c r="F98" s="193"/>
      <c r="G98" s="193"/>
    </row>
    <row r="99" spans="1:7" ht="18.75" x14ac:dyDescent="0.25">
      <c r="A99" s="9"/>
    </row>
    <row r="100" spans="1:7" ht="18.75" x14ac:dyDescent="0.3">
      <c r="A100" s="9" t="s">
        <v>144</v>
      </c>
      <c r="B100" s="10">
        <v>111</v>
      </c>
    </row>
    <row r="101" spans="1:7" x14ac:dyDescent="0.25">
      <c r="A101" s="11"/>
    </row>
    <row r="102" spans="1:7" ht="54" customHeight="1" x14ac:dyDescent="0.25">
      <c r="A102" s="190" t="s">
        <v>75</v>
      </c>
      <c r="B102" s="190" t="s">
        <v>76</v>
      </c>
      <c r="C102" s="190" t="s">
        <v>77</v>
      </c>
      <c r="D102" s="190"/>
      <c r="E102" s="190"/>
      <c r="F102" s="190"/>
      <c r="G102" s="190" t="s">
        <v>78</v>
      </c>
    </row>
    <row r="103" spans="1:7" ht="18.75" x14ac:dyDescent="0.25">
      <c r="A103" s="190"/>
      <c r="B103" s="190"/>
      <c r="C103" s="190" t="s">
        <v>79</v>
      </c>
      <c r="D103" s="190" t="s">
        <v>6</v>
      </c>
      <c r="E103" s="190"/>
      <c r="F103" s="190"/>
      <c r="G103" s="190"/>
    </row>
    <row r="104" spans="1:7" ht="75" x14ac:dyDescent="0.25">
      <c r="A104" s="190"/>
      <c r="B104" s="190"/>
      <c r="C104" s="190"/>
      <c r="D104" s="12" t="s">
        <v>80</v>
      </c>
      <c r="E104" s="12" t="s">
        <v>81</v>
      </c>
      <c r="F104" s="12" t="s">
        <v>82</v>
      </c>
      <c r="G104" s="190"/>
    </row>
    <row r="105" spans="1:7" ht="18.75" x14ac:dyDescent="0.25">
      <c r="A105" s="101">
        <v>1</v>
      </c>
      <c r="B105" s="101">
        <v>2</v>
      </c>
      <c r="C105" s="101">
        <v>3</v>
      </c>
      <c r="D105" s="101">
        <v>4</v>
      </c>
      <c r="E105" s="101">
        <v>4</v>
      </c>
      <c r="F105" s="101">
        <v>5</v>
      </c>
      <c r="G105" s="101">
        <v>7</v>
      </c>
    </row>
    <row r="106" spans="1:7" ht="18.75" x14ac:dyDescent="0.25">
      <c r="A106" s="101"/>
      <c r="B106" s="101"/>
      <c r="C106" s="102"/>
      <c r="D106" s="102"/>
      <c r="E106" s="102"/>
      <c r="F106" s="102"/>
      <c r="G106" s="102"/>
    </row>
    <row r="107" spans="1:7" ht="18.75" x14ac:dyDescent="0.25">
      <c r="A107" s="101" t="s">
        <v>145</v>
      </c>
      <c r="B107" s="101"/>
      <c r="C107" s="102"/>
      <c r="D107" s="102"/>
      <c r="E107" s="102"/>
      <c r="F107" s="102"/>
      <c r="G107" s="102">
        <f>'иные субсидии 2021 год '!E31+'иные субсидии 2021 год '!E65</f>
        <v>0</v>
      </c>
    </row>
    <row r="108" spans="1:7" ht="18.75" x14ac:dyDescent="0.25">
      <c r="A108" s="8"/>
    </row>
    <row r="109" spans="1:7" ht="18.75" x14ac:dyDescent="0.25">
      <c r="A109" s="193" t="s">
        <v>179</v>
      </c>
      <c r="B109" s="193"/>
      <c r="C109" s="193"/>
      <c r="D109" s="193"/>
      <c r="E109" s="193"/>
      <c r="F109" s="193"/>
      <c r="G109" s="193"/>
    </row>
    <row r="110" spans="1:7" ht="18.75" x14ac:dyDescent="0.25">
      <c r="A110" s="106"/>
      <c r="B110" s="106"/>
      <c r="C110" s="106"/>
      <c r="D110" s="106"/>
      <c r="E110" s="106"/>
      <c r="F110" s="106"/>
      <c r="G110" s="106"/>
    </row>
    <row r="111" spans="1:7" ht="18.75" x14ac:dyDescent="0.3">
      <c r="A111" s="9" t="s">
        <v>144</v>
      </c>
      <c r="B111" s="10">
        <v>119</v>
      </c>
    </row>
    <row r="112" spans="1:7" x14ac:dyDescent="0.25">
      <c r="A112" s="11"/>
    </row>
    <row r="113" spans="1:7" ht="129" customHeight="1" x14ac:dyDescent="0.25">
      <c r="A113" s="190" t="s">
        <v>83</v>
      </c>
      <c r="B113" s="190" t="s">
        <v>243</v>
      </c>
      <c r="C113" s="190"/>
      <c r="D113" s="190" t="s">
        <v>184</v>
      </c>
      <c r="E113" s="190"/>
      <c r="F113" s="190" t="s">
        <v>84</v>
      </c>
      <c r="G113" s="190"/>
    </row>
    <row r="114" spans="1:7" ht="15" customHeight="1" x14ac:dyDescent="0.25">
      <c r="A114" s="190"/>
      <c r="B114" s="190"/>
      <c r="C114" s="190"/>
      <c r="D114" s="190"/>
      <c r="E114" s="190"/>
      <c r="F114" s="190"/>
      <c r="G114" s="190"/>
    </row>
    <row r="115" spans="1:7" ht="18.75" x14ac:dyDescent="0.25">
      <c r="A115" s="101">
        <v>1</v>
      </c>
      <c r="B115" s="190">
        <v>2</v>
      </c>
      <c r="C115" s="190"/>
      <c r="D115" s="190">
        <v>3</v>
      </c>
      <c r="E115" s="190"/>
      <c r="F115" s="190">
        <v>4</v>
      </c>
      <c r="G115" s="190"/>
    </row>
    <row r="116" spans="1:7" ht="18.75" x14ac:dyDescent="0.25">
      <c r="A116" s="13"/>
      <c r="B116" s="220">
        <f>'иные субсидии 2021 год '!E31+'иные субсидии 2021 год '!E33+'иные субсидии 2021 год '!E65</f>
        <v>0</v>
      </c>
      <c r="C116" s="220"/>
      <c r="D116" s="220">
        <f>G107</f>
        <v>0</v>
      </c>
      <c r="E116" s="220"/>
      <c r="F116" s="220">
        <f>B116-D116</f>
        <v>0</v>
      </c>
      <c r="G116" s="220"/>
    </row>
    <row r="117" spans="1:7" ht="18.75" x14ac:dyDescent="0.25">
      <c r="A117" s="8"/>
    </row>
    <row r="118" spans="1:7" ht="51" customHeight="1" x14ac:dyDescent="0.25">
      <c r="A118" s="189" t="s">
        <v>202</v>
      </c>
      <c r="B118" s="189"/>
      <c r="C118" s="189"/>
      <c r="D118" s="189"/>
      <c r="E118" s="189"/>
      <c r="F118" s="189"/>
      <c r="G118" s="189"/>
    </row>
    <row r="119" spans="1:7" ht="18.75" x14ac:dyDescent="0.25">
      <c r="A119" s="9"/>
    </row>
    <row r="120" spans="1:7" ht="18.75" x14ac:dyDescent="0.3">
      <c r="A120" s="9" t="s">
        <v>146</v>
      </c>
      <c r="B120" s="10">
        <v>112</v>
      </c>
    </row>
    <row r="121" spans="1:7" x14ac:dyDescent="0.25">
      <c r="A121" s="11"/>
    </row>
    <row r="122" spans="1:7" ht="108.6" customHeight="1" x14ac:dyDescent="0.25">
      <c r="A122" s="101" t="s">
        <v>85</v>
      </c>
      <c r="B122" s="101" t="s">
        <v>86</v>
      </c>
      <c r="C122" s="190" t="s">
        <v>87</v>
      </c>
      <c r="D122" s="190"/>
      <c r="E122" s="101" t="s">
        <v>88</v>
      </c>
      <c r="F122" s="190" t="s">
        <v>89</v>
      </c>
      <c r="G122" s="190"/>
    </row>
    <row r="123" spans="1:7" ht="18.75" x14ac:dyDescent="0.25">
      <c r="A123" s="101">
        <v>1</v>
      </c>
      <c r="B123" s="101">
        <v>2</v>
      </c>
      <c r="C123" s="190">
        <v>3</v>
      </c>
      <c r="D123" s="190"/>
      <c r="E123" s="101">
        <v>4</v>
      </c>
      <c r="F123" s="190">
        <v>5</v>
      </c>
      <c r="G123" s="190"/>
    </row>
    <row r="124" spans="1:7" ht="18.75" x14ac:dyDescent="0.25">
      <c r="A124" s="13" t="s">
        <v>90</v>
      </c>
      <c r="B124" s="104"/>
      <c r="C124" s="190"/>
      <c r="D124" s="190"/>
      <c r="E124" s="14"/>
      <c r="F124" s="220">
        <f>'иные субсидии 2021 год '!E32</f>
        <v>0</v>
      </c>
      <c r="G124" s="220"/>
    </row>
    <row r="125" spans="1:7" ht="18.75" x14ac:dyDescent="0.25">
      <c r="A125" s="8"/>
    </row>
    <row r="126" spans="1:7" ht="33" customHeight="1" x14ac:dyDescent="0.25">
      <c r="A126" s="189" t="s">
        <v>226</v>
      </c>
      <c r="B126" s="189"/>
      <c r="C126" s="189"/>
      <c r="D126" s="189"/>
      <c r="E126" s="189"/>
      <c r="F126" s="189"/>
      <c r="G126" s="189"/>
    </row>
    <row r="127" spans="1:7" ht="18.75" x14ac:dyDescent="0.25">
      <c r="A127" s="9"/>
    </row>
    <row r="128" spans="1:7" ht="18.75" x14ac:dyDescent="0.3">
      <c r="A128" s="9" t="s">
        <v>146</v>
      </c>
      <c r="B128" s="10">
        <v>112</v>
      </c>
    </row>
    <row r="129" spans="1:7" x14ac:dyDescent="0.25">
      <c r="A129" s="11"/>
    </row>
    <row r="130" spans="1:7" ht="37.5" x14ac:dyDescent="0.25">
      <c r="A130" s="101" t="s">
        <v>85</v>
      </c>
      <c r="B130" s="101" t="s">
        <v>227</v>
      </c>
      <c r="C130" s="191" t="s">
        <v>228</v>
      </c>
      <c r="D130" s="194"/>
      <c r="E130" s="192"/>
      <c r="F130" s="190" t="s">
        <v>93</v>
      </c>
      <c r="G130" s="190"/>
    </row>
    <row r="131" spans="1:7" ht="18.75" x14ac:dyDescent="0.25">
      <c r="A131" s="101">
        <v>1</v>
      </c>
      <c r="B131" s="101">
        <v>2</v>
      </c>
      <c r="C131" s="191">
        <v>3</v>
      </c>
      <c r="D131" s="194"/>
      <c r="E131" s="192"/>
      <c r="F131" s="190">
        <v>4</v>
      </c>
      <c r="G131" s="190"/>
    </row>
    <row r="132" spans="1:7" ht="18.75" x14ac:dyDescent="0.25">
      <c r="A132" s="13"/>
      <c r="B132" s="104"/>
      <c r="C132" s="191"/>
      <c r="D132" s="194"/>
      <c r="E132" s="192"/>
      <c r="F132" s="220">
        <f>'иные субсидии 2021 год '!E35</f>
        <v>0</v>
      </c>
      <c r="G132" s="220"/>
    </row>
    <row r="133" spans="1:7" ht="18.75" x14ac:dyDescent="0.25">
      <c r="A133" s="15"/>
      <c r="B133" s="16"/>
      <c r="C133" s="19"/>
      <c r="D133" s="19"/>
      <c r="E133" s="20"/>
      <c r="F133" s="19"/>
      <c r="G133" s="19"/>
    </row>
    <row r="134" spans="1:7" ht="38.450000000000003" customHeight="1" x14ac:dyDescent="0.25">
      <c r="A134" s="189" t="s">
        <v>203</v>
      </c>
      <c r="B134" s="189"/>
      <c r="C134" s="189"/>
      <c r="D134" s="189"/>
      <c r="E134" s="189"/>
      <c r="F134" s="189"/>
      <c r="G134" s="189"/>
    </row>
    <row r="135" spans="1:7" ht="18.75" x14ac:dyDescent="0.25">
      <c r="A135" s="9"/>
    </row>
    <row r="136" spans="1:7" ht="18.75" x14ac:dyDescent="0.3">
      <c r="A136" s="9" t="s">
        <v>144</v>
      </c>
      <c r="B136" s="10">
        <v>112</v>
      </c>
    </row>
    <row r="137" spans="1:7" x14ac:dyDescent="0.25">
      <c r="A137" s="11"/>
    </row>
    <row r="138" spans="1:7" ht="75" x14ac:dyDescent="0.25">
      <c r="A138" s="190" t="s">
        <v>85</v>
      </c>
      <c r="B138" s="190"/>
      <c r="C138" s="101" t="s">
        <v>91</v>
      </c>
      <c r="D138" s="190" t="s">
        <v>92</v>
      </c>
      <c r="E138" s="190"/>
      <c r="F138" s="190" t="s">
        <v>93</v>
      </c>
      <c r="G138" s="190"/>
    </row>
    <row r="139" spans="1:7" ht="18.75" x14ac:dyDescent="0.25">
      <c r="A139" s="191">
        <v>1</v>
      </c>
      <c r="B139" s="192"/>
      <c r="C139" s="101">
        <v>2</v>
      </c>
      <c r="D139" s="191">
        <v>3</v>
      </c>
      <c r="E139" s="192"/>
      <c r="F139" s="191">
        <v>4</v>
      </c>
      <c r="G139" s="192"/>
    </row>
    <row r="140" spans="1:7" ht="18.75" x14ac:dyDescent="0.25">
      <c r="A140" s="191"/>
      <c r="B140" s="192"/>
      <c r="C140" s="101"/>
      <c r="D140" s="191"/>
      <c r="E140" s="192"/>
      <c r="F140" s="210">
        <f>'иные субсидии 2021 год '!E41</f>
        <v>0</v>
      </c>
      <c r="G140" s="211"/>
    </row>
    <row r="141" spans="1:7" ht="18.75" x14ac:dyDescent="0.25">
      <c r="A141" s="8"/>
    </row>
    <row r="142" spans="1:7" ht="36.6" customHeight="1" x14ac:dyDescent="0.25">
      <c r="A142" s="189" t="s">
        <v>204</v>
      </c>
      <c r="B142" s="189"/>
      <c r="C142" s="189"/>
      <c r="D142" s="189"/>
      <c r="E142" s="189"/>
      <c r="F142" s="189"/>
      <c r="G142" s="189"/>
    </row>
    <row r="143" spans="1:7" ht="18.75" x14ac:dyDescent="0.25">
      <c r="A143" s="105"/>
      <c r="B143" s="105"/>
      <c r="C143" s="105"/>
      <c r="D143" s="105"/>
      <c r="E143" s="105"/>
      <c r="F143" s="105"/>
      <c r="G143" s="105"/>
    </row>
    <row r="144" spans="1:7" ht="18.75" x14ac:dyDescent="0.3">
      <c r="A144" s="9" t="s">
        <v>146</v>
      </c>
      <c r="B144" s="10">
        <v>112</v>
      </c>
    </row>
    <row r="145" spans="1:7" x14ac:dyDescent="0.25">
      <c r="A145" s="11"/>
    </row>
    <row r="146" spans="1:7" ht="108.6" customHeight="1" x14ac:dyDescent="0.25">
      <c r="A146" s="101" t="s">
        <v>85</v>
      </c>
      <c r="B146" s="101" t="s">
        <v>86</v>
      </c>
      <c r="C146" s="190" t="s">
        <v>87</v>
      </c>
      <c r="D146" s="190"/>
      <c r="E146" s="101" t="s">
        <v>88</v>
      </c>
      <c r="F146" s="190" t="s">
        <v>89</v>
      </c>
      <c r="G146" s="190"/>
    </row>
    <row r="147" spans="1:7" ht="18.75" x14ac:dyDescent="0.25">
      <c r="A147" s="101">
        <v>1</v>
      </c>
      <c r="B147" s="101">
        <v>2</v>
      </c>
      <c r="C147" s="190">
        <v>3</v>
      </c>
      <c r="D147" s="190"/>
      <c r="E147" s="101">
        <v>4</v>
      </c>
      <c r="F147" s="190">
        <v>5</v>
      </c>
      <c r="G147" s="190"/>
    </row>
    <row r="148" spans="1:7" ht="37.5" x14ac:dyDescent="0.25">
      <c r="A148" s="13" t="s">
        <v>94</v>
      </c>
      <c r="B148" s="104"/>
      <c r="C148" s="190"/>
      <c r="D148" s="190"/>
      <c r="E148" s="14"/>
      <c r="F148" s="220">
        <f>'иные субсидии 2021 год '!E55</f>
        <v>0</v>
      </c>
      <c r="G148" s="220"/>
    </row>
    <row r="149" spans="1:7" ht="18.75" x14ac:dyDescent="0.25">
      <c r="A149" s="8"/>
    </row>
    <row r="150" spans="1:7" ht="41.45" customHeight="1" x14ac:dyDescent="0.25">
      <c r="A150" s="189" t="s">
        <v>205</v>
      </c>
      <c r="B150" s="189"/>
      <c r="C150" s="189"/>
      <c r="D150" s="189"/>
      <c r="E150" s="189"/>
      <c r="F150" s="189"/>
      <c r="G150" s="189"/>
    </row>
    <row r="151" spans="1:7" ht="18.75" x14ac:dyDescent="0.25">
      <c r="A151" s="9"/>
    </row>
    <row r="152" spans="1:7" ht="18.75" x14ac:dyDescent="0.3">
      <c r="A152" s="9" t="s">
        <v>144</v>
      </c>
      <c r="B152" s="10">
        <v>113</v>
      </c>
    </row>
    <row r="153" spans="1:7" x14ac:dyDescent="0.25">
      <c r="A153" s="11"/>
    </row>
    <row r="154" spans="1:7" ht="108.6" customHeight="1" x14ac:dyDescent="0.25">
      <c r="A154" s="101" t="s">
        <v>85</v>
      </c>
      <c r="B154" s="101" t="s">
        <v>95</v>
      </c>
      <c r="C154" s="190" t="s">
        <v>96</v>
      </c>
      <c r="D154" s="190"/>
      <c r="E154" s="101" t="s">
        <v>88</v>
      </c>
      <c r="F154" s="190" t="s">
        <v>89</v>
      </c>
      <c r="G154" s="190"/>
    </row>
    <row r="155" spans="1:7" ht="18.75" x14ac:dyDescent="0.3">
      <c r="A155" s="101">
        <v>1</v>
      </c>
      <c r="B155" s="101">
        <v>2</v>
      </c>
      <c r="C155" s="190">
        <v>3</v>
      </c>
      <c r="D155" s="190"/>
      <c r="E155" s="101">
        <v>4</v>
      </c>
      <c r="F155" s="195">
        <v>5</v>
      </c>
      <c r="G155" s="197"/>
    </row>
    <row r="156" spans="1:7" ht="93.75" x14ac:dyDescent="0.25">
      <c r="A156" s="13" t="s">
        <v>97</v>
      </c>
      <c r="B156" s="102"/>
      <c r="C156" s="220"/>
      <c r="D156" s="220"/>
      <c r="E156" s="74"/>
      <c r="F156" s="213">
        <f>'иные субсидии 2021 год '!E56</f>
        <v>0</v>
      </c>
      <c r="G156" s="214"/>
    </row>
    <row r="157" spans="1:7" ht="18.75" x14ac:dyDescent="0.25">
      <c r="A157" s="8"/>
    </row>
    <row r="158" spans="1:7" ht="18.75" x14ac:dyDescent="0.3">
      <c r="A158" s="9" t="s">
        <v>144</v>
      </c>
      <c r="B158" s="10">
        <v>119</v>
      </c>
    </row>
    <row r="159" spans="1:7" x14ac:dyDescent="0.25">
      <c r="A159" s="11"/>
    </row>
    <row r="160" spans="1:7" ht="56.25" x14ac:dyDescent="0.25">
      <c r="A160" s="101" t="s">
        <v>85</v>
      </c>
      <c r="B160" s="101" t="s">
        <v>95</v>
      </c>
      <c r="C160" s="190" t="s">
        <v>96</v>
      </c>
      <c r="D160" s="190"/>
      <c r="E160" s="101" t="s">
        <v>88</v>
      </c>
      <c r="F160" s="190" t="s">
        <v>89</v>
      </c>
      <c r="G160" s="190"/>
    </row>
    <row r="161" spans="1:7" ht="18.75" x14ac:dyDescent="0.3">
      <c r="A161" s="101">
        <v>1</v>
      </c>
      <c r="B161" s="101">
        <v>2</v>
      </c>
      <c r="C161" s="190">
        <v>3</v>
      </c>
      <c r="D161" s="190"/>
      <c r="E161" s="101">
        <v>4</v>
      </c>
      <c r="F161" s="195">
        <v>5</v>
      </c>
      <c r="G161" s="197"/>
    </row>
    <row r="162" spans="1:7" ht="75" x14ac:dyDescent="0.25">
      <c r="A162" s="13" t="s">
        <v>156</v>
      </c>
      <c r="B162" s="102"/>
      <c r="C162" s="220"/>
      <c r="D162" s="220"/>
      <c r="E162" s="74"/>
      <c r="F162" s="213">
        <f>'иные субсидии 2021 год '!E57</f>
        <v>0</v>
      </c>
      <c r="G162" s="214"/>
    </row>
    <row r="163" spans="1:7" ht="18.75" x14ac:dyDescent="0.25">
      <c r="A163" s="13" t="s">
        <v>119</v>
      </c>
      <c r="B163" s="104"/>
      <c r="C163" s="191"/>
      <c r="D163" s="192"/>
      <c r="E163" s="14"/>
      <c r="F163" s="245"/>
      <c r="G163" s="247"/>
    </row>
    <row r="164" spans="1:7" ht="18.75" x14ac:dyDescent="0.25">
      <c r="A164" s="8"/>
    </row>
    <row r="165" spans="1:7" ht="36" customHeight="1" x14ac:dyDescent="0.25">
      <c r="A165" s="189" t="s">
        <v>206</v>
      </c>
      <c r="B165" s="189"/>
      <c r="C165" s="189"/>
      <c r="D165" s="189"/>
      <c r="E165" s="189"/>
      <c r="F165" s="189"/>
      <c r="G165" s="189"/>
    </row>
    <row r="166" spans="1:7" ht="18.75" x14ac:dyDescent="0.25">
      <c r="A166" s="105"/>
      <c r="B166" s="105"/>
      <c r="C166" s="105"/>
      <c r="D166" s="105"/>
      <c r="E166" s="105"/>
      <c r="F166" s="105"/>
      <c r="G166" s="105"/>
    </row>
    <row r="167" spans="1:7" ht="18.75" x14ac:dyDescent="0.3">
      <c r="A167" s="9" t="s">
        <v>144</v>
      </c>
      <c r="B167" s="10">
        <v>111</v>
      </c>
    </row>
    <row r="168" spans="1:7" x14ac:dyDescent="0.25">
      <c r="A168" s="11"/>
    </row>
    <row r="169" spans="1:7" ht="72.599999999999994" customHeight="1" x14ac:dyDescent="0.25">
      <c r="A169" s="101" t="s">
        <v>85</v>
      </c>
      <c r="B169" s="190" t="s">
        <v>98</v>
      </c>
      <c r="C169" s="190"/>
      <c r="D169" s="190" t="s">
        <v>99</v>
      </c>
      <c r="E169" s="190"/>
      <c r="F169" s="190" t="s">
        <v>100</v>
      </c>
      <c r="G169" s="190"/>
    </row>
    <row r="170" spans="1:7" ht="18.75" x14ac:dyDescent="0.3">
      <c r="A170" s="101">
        <v>1</v>
      </c>
      <c r="B170" s="191">
        <v>2</v>
      </c>
      <c r="C170" s="192"/>
      <c r="D170" s="191">
        <v>3</v>
      </c>
      <c r="E170" s="192"/>
      <c r="F170" s="195">
        <v>4</v>
      </c>
      <c r="G170" s="197"/>
    </row>
    <row r="171" spans="1:7" ht="93.75" x14ac:dyDescent="0.25">
      <c r="A171" s="13" t="s">
        <v>101</v>
      </c>
      <c r="B171" s="191"/>
      <c r="C171" s="192"/>
      <c r="D171" s="191"/>
      <c r="E171" s="192"/>
      <c r="F171" s="213">
        <f>'иные субсидии 2021 год '!E65</f>
        <v>0</v>
      </c>
      <c r="G171" s="214"/>
    </row>
    <row r="172" spans="1:7" ht="18.75" x14ac:dyDescent="0.25">
      <c r="A172" s="15"/>
      <c r="B172" s="16"/>
      <c r="C172" s="16"/>
      <c r="D172" s="16"/>
      <c r="E172" s="16"/>
      <c r="F172" s="17"/>
      <c r="G172" s="17"/>
    </row>
    <row r="173" spans="1:7" ht="18.75" x14ac:dyDescent="0.3">
      <c r="A173" s="9" t="s">
        <v>144</v>
      </c>
      <c r="B173" s="10">
        <v>112</v>
      </c>
    </row>
    <row r="174" spans="1:7" x14ac:dyDescent="0.25">
      <c r="A174" s="11"/>
    </row>
    <row r="175" spans="1:7" ht="112.5" x14ac:dyDescent="0.25">
      <c r="A175" s="101" t="s">
        <v>85</v>
      </c>
      <c r="B175" s="101" t="s">
        <v>98</v>
      </c>
      <c r="C175" s="101" t="s">
        <v>102</v>
      </c>
      <c r="D175" s="190" t="s">
        <v>103</v>
      </c>
      <c r="E175" s="190"/>
      <c r="F175" s="190" t="s">
        <v>89</v>
      </c>
      <c r="G175" s="190"/>
    </row>
    <row r="176" spans="1:7" ht="18.75" x14ac:dyDescent="0.25">
      <c r="A176" s="101">
        <v>1</v>
      </c>
      <c r="B176" s="101">
        <v>2</v>
      </c>
      <c r="C176" s="101">
        <v>3</v>
      </c>
      <c r="D176" s="190">
        <v>4</v>
      </c>
      <c r="E176" s="190"/>
      <c r="F176" s="190">
        <v>5</v>
      </c>
      <c r="G176" s="190"/>
    </row>
    <row r="177" spans="1:7" ht="56.25" x14ac:dyDescent="0.25">
      <c r="A177" s="13" t="s">
        <v>104</v>
      </c>
      <c r="B177" s="104"/>
      <c r="C177" s="101"/>
      <c r="D177" s="191"/>
      <c r="E177" s="192"/>
      <c r="F177" s="210">
        <f>'иные субсидии 2021 год '!E67</f>
        <v>0</v>
      </c>
      <c r="G177" s="211"/>
    </row>
    <row r="178" spans="1:7" ht="18.75" x14ac:dyDescent="0.25">
      <c r="A178" s="8"/>
    </row>
    <row r="179" spans="1:7" ht="31.9" customHeight="1" x14ac:dyDescent="0.25">
      <c r="A179" s="193" t="s">
        <v>207</v>
      </c>
      <c r="B179" s="193"/>
      <c r="C179" s="193"/>
      <c r="D179" s="193"/>
      <c r="E179" s="193"/>
      <c r="F179" s="193"/>
      <c r="G179" s="193"/>
    </row>
    <row r="180" spans="1:7" ht="15.75" x14ac:dyDescent="0.25">
      <c r="A180" s="18"/>
    </row>
    <row r="181" spans="1:7" ht="18.75" x14ac:dyDescent="0.3">
      <c r="A181" s="9" t="s">
        <v>146</v>
      </c>
      <c r="B181" s="10">
        <v>321</v>
      </c>
    </row>
    <row r="182" spans="1:7" x14ac:dyDescent="0.25">
      <c r="A182" s="11"/>
    </row>
    <row r="183" spans="1:7" ht="72.599999999999994" customHeight="1" x14ac:dyDescent="0.25">
      <c r="A183" s="101" t="s">
        <v>85</v>
      </c>
      <c r="B183" s="190" t="s">
        <v>105</v>
      </c>
      <c r="C183" s="190"/>
      <c r="D183" s="190" t="s">
        <v>106</v>
      </c>
      <c r="E183" s="190"/>
      <c r="F183" s="190" t="s">
        <v>107</v>
      </c>
      <c r="G183" s="190"/>
    </row>
    <row r="184" spans="1:7" ht="18.75" x14ac:dyDescent="0.25">
      <c r="A184" s="101">
        <v>1</v>
      </c>
      <c r="B184" s="191">
        <v>2</v>
      </c>
      <c r="C184" s="192"/>
      <c r="D184" s="191">
        <v>3</v>
      </c>
      <c r="E184" s="192"/>
      <c r="F184" s="191">
        <v>4</v>
      </c>
      <c r="G184" s="192"/>
    </row>
    <row r="185" spans="1:7" ht="131.25" x14ac:dyDescent="0.25">
      <c r="A185" s="13" t="s">
        <v>27</v>
      </c>
      <c r="B185" s="190"/>
      <c r="C185" s="190"/>
      <c r="D185" s="190"/>
      <c r="E185" s="190"/>
      <c r="F185" s="220">
        <f>'иные субсидии 2021 год '!D63</f>
        <v>0</v>
      </c>
      <c r="G185" s="220"/>
    </row>
    <row r="186" spans="1:7" ht="18.75" x14ac:dyDescent="0.25">
      <c r="A186" s="13" t="s">
        <v>155</v>
      </c>
      <c r="B186" s="190"/>
      <c r="C186" s="190"/>
      <c r="D186" s="190"/>
      <c r="E186" s="190"/>
      <c r="F186" s="220"/>
      <c r="G186" s="220"/>
    </row>
    <row r="187" spans="1:7" ht="18.75" x14ac:dyDescent="0.25">
      <c r="A187" s="8"/>
    </row>
    <row r="188" spans="1:7" ht="34.9" customHeight="1" x14ac:dyDescent="0.25">
      <c r="A188" s="189" t="s">
        <v>225</v>
      </c>
      <c r="B188" s="189"/>
      <c r="C188" s="189"/>
      <c r="D188" s="189"/>
      <c r="E188" s="189"/>
      <c r="F188" s="189"/>
      <c r="G188" s="189"/>
    </row>
    <row r="189" spans="1:7" ht="18.75" x14ac:dyDescent="0.3">
      <c r="A189" s="9" t="s">
        <v>144</v>
      </c>
      <c r="B189" s="10">
        <v>851</v>
      </c>
    </row>
    <row r="190" spans="1:7" x14ac:dyDescent="0.25">
      <c r="A190" s="11"/>
    </row>
    <row r="191" spans="1:7" ht="126.6" customHeight="1" x14ac:dyDescent="0.25">
      <c r="A191" s="101" t="s">
        <v>85</v>
      </c>
      <c r="B191" s="190" t="s">
        <v>108</v>
      </c>
      <c r="C191" s="190"/>
      <c r="D191" s="190" t="s">
        <v>109</v>
      </c>
      <c r="E191" s="190"/>
      <c r="F191" s="190" t="s">
        <v>110</v>
      </c>
      <c r="G191" s="190"/>
    </row>
    <row r="192" spans="1:7" ht="18.75" x14ac:dyDescent="0.25">
      <c r="A192" s="101">
        <v>1</v>
      </c>
      <c r="B192" s="191">
        <v>2</v>
      </c>
      <c r="C192" s="192"/>
      <c r="D192" s="185">
        <v>3</v>
      </c>
      <c r="E192" s="186"/>
      <c r="F192" s="185">
        <v>4</v>
      </c>
      <c r="G192" s="186"/>
    </row>
    <row r="193" spans="1:7" ht="37.5" x14ac:dyDescent="0.25">
      <c r="A193" s="13" t="s">
        <v>111</v>
      </c>
      <c r="B193" s="185"/>
      <c r="C193" s="186"/>
      <c r="D193" s="185"/>
      <c r="E193" s="186"/>
      <c r="F193" s="216">
        <f>'иные субсидии 2021 год '!E71</f>
        <v>0</v>
      </c>
      <c r="G193" s="217"/>
    </row>
    <row r="194" spans="1:7" ht="37.5" x14ac:dyDescent="0.25">
      <c r="A194" s="13" t="s">
        <v>112</v>
      </c>
      <c r="B194" s="185"/>
      <c r="C194" s="186"/>
      <c r="D194" s="185"/>
      <c r="E194" s="186"/>
      <c r="F194" s="218"/>
      <c r="G194" s="219"/>
    </row>
    <row r="195" spans="1:7" ht="18.75" x14ac:dyDescent="0.25">
      <c r="A195" s="15"/>
      <c r="B195" s="16"/>
      <c r="C195" s="19"/>
      <c r="D195" s="20"/>
      <c r="E195" s="21"/>
      <c r="F195" s="21"/>
      <c r="G195" s="21"/>
    </row>
    <row r="196" spans="1:7" ht="18.75" x14ac:dyDescent="0.25">
      <c r="A196" s="9" t="s">
        <v>113</v>
      </c>
    </row>
    <row r="197" spans="1:7" x14ac:dyDescent="0.25">
      <c r="A197" s="11"/>
    </row>
    <row r="198" spans="1:7" ht="36.6" customHeight="1" x14ac:dyDescent="0.25">
      <c r="A198" s="101" t="s">
        <v>85</v>
      </c>
      <c r="B198" s="190" t="s">
        <v>108</v>
      </c>
      <c r="C198" s="190"/>
      <c r="D198" s="190" t="s">
        <v>109</v>
      </c>
      <c r="E198" s="190"/>
      <c r="F198" s="190" t="s">
        <v>114</v>
      </c>
      <c r="G198" s="190"/>
    </row>
    <row r="199" spans="1:7" ht="18.75" x14ac:dyDescent="0.3">
      <c r="A199" s="101">
        <v>1</v>
      </c>
      <c r="B199" s="191">
        <v>2</v>
      </c>
      <c r="C199" s="192"/>
      <c r="D199" s="191">
        <v>3</v>
      </c>
      <c r="E199" s="192"/>
      <c r="F199" s="195">
        <v>4</v>
      </c>
      <c r="G199" s="197"/>
    </row>
    <row r="200" spans="1:7" ht="39" customHeight="1" x14ac:dyDescent="0.25">
      <c r="A200" s="13" t="s">
        <v>115</v>
      </c>
      <c r="B200" s="191" t="s">
        <v>116</v>
      </c>
      <c r="C200" s="192"/>
      <c r="D200" s="191" t="s">
        <v>116</v>
      </c>
      <c r="E200" s="192"/>
      <c r="F200" s="213">
        <f>'иные субсидии 2021 год '!D72</f>
        <v>0</v>
      </c>
      <c r="G200" s="215"/>
    </row>
    <row r="201" spans="1:7" ht="18.75" x14ac:dyDescent="0.25">
      <c r="A201" s="13" t="s">
        <v>117</v>
      </c>
      <c r="B201" s="185"/>
      <c r="C201" s="186"/>
      <c r="D201" s="185"/>
      <c r="E201" s="186"/>
      <c r="F201" s="185"/>
      <c r="G201" s="186"/>
    </row>
    <row r="202" spans="1:7" ht="18.75" x14ac:dyDescent="0.25">
      <c r="A202" s="9"/>
    </row>
    <row r="203" spans="1:7" ht="18.75" x14ac:dyDescent="0.25">
      <c r="A203" s="9" t="s">
        <v>118</v>
      </c>
    </row>
    <row r="204" spans="1:7" x14ac:dyDescent="0.25">
      <c r="A204" s="11"/>
    </row>
    <row r="205" spans="1:7" ht="72.599999999999994" customHeight="1" x14ac:dyDescent="0.25">
      <c r="A205" s="101" t="s">
        <v>85</v>
      </c>
      <c r="B205" s="190" t="s">
        <v>108</v>
      </c>
      <c r="C205" s="190"/>
      <c r="D205" s="190" t="s">
        <v>109</v>
      </c>
      <c r="E205" s="190"/>
      <c r="F205" s="190" t="s">
        <v>114</v>
      </c>
      <c r="G205" s="190"/>
    </row>
    <row r="206" spans="1:7" ht="18.75" x14ac:dyDescent="0.3">
      <c r="A206" s="101">
        <v>1</v>
      </c>
      <c r="B206" s="191">
        <v>2</v>
      </c>
      <c r="C206" s="192"/>
      <c r="D206" s="191">
        <v>3</v>
      </c>
      <c r="E206" s="192"/>
      <c r="F206" s="195">
        <v>4</v>
      </c>
      <c r="G206" s="197"/>
    </row>
    <row r="207" spans="1:7" ht="49.15" customHeight="1" x14ac:dyDescent="0.25">
      <c r="A207" s="13" t="s">
        <v>154</v>
      </c>
      <c r="B207" s="191" t="s">
        <v>116</v>
      </c>
      <c r="C207" s="192"/>
      <c r="D207" s="191" t="s">
        <v>116</v>
      </c>
      <c r="E207" s="192"/>
      <c r="F207" s="213">
        <f>'иные субсидии 2021 год '!D73</f>
        <v>0</v>
      </c>
      <c r="G207" s="214"/>
    </row>
    <row r="208" spans="1:7" ht="15" customHeight="1" x14ac:dyDescent="0.25">
      <c r="A208" s="13" t="s">
        <v>117</v>
      </c>
      <c r="B208" s="185"/>
      <c r="C208" s="186"/>
      <c r="D208" s="185"/>
      <c r="E208" s="186"/>
      <c r="F208" s="187"/>
      <c r="G208" s="188"/>
    </row>
    <row r="209" spans="1:7" ht="18.75" x14ac:dyDescent="0.25">
      <c r="A209" s="8"/>
    </row>
    <row r="210" spans="1:7" ht="45" customHeight="1" x14ac:dyDescent="0.25">
      <c r="A210" s="189" t="s">
        <v>208</v>
      </c>
      <c r="B210" s="189"/>
      <c r="C210" s="189"/>
      <c r="D210" s="189"/>
      <c r="E210" s="189"/>
      <c r="F210" s="189"/>
      <c r="G210" s="189"/>
    </row>
    <row r="211" spans="1:7" ht="15.75" x14ac:dyDescent="0.25">
      <c r="A211" s="18"/>
    </row>
    <row r="212" spans="1:7" ht="18.75" x14ac:dyDescent="0.3">
      <c r="A212" s="9" t="s">
        <v>144</v>
      </c>
      <c r="B212" s="52" t="s">
        <v>209</v>
      </c>
      <c r="C212" s="51"/>
    </row>
    <row r="213" spans="1:7" x14ac:dyDescent="0.25">
      <c r="A213" s="11"/>
    </row>
    <row r="214" spans="1:7" ht="67.900000000000006" customHeight="1" x14ac:dyDescent="0.25">
      <c r="A214" s="101" t="s">
        <v>85</v>
      </c>
      <c r="B214" s="190" t="s">
        <v>105</v>
      </c>
      <c r="C214" s="190"/>
      <c r="D214" s="190" t="s">
        <v>106</v>
      </c>
      <c r="E214" s="190"/>
      <c r="F214" s="190" t="s">
        <v>107</v>
      </c>
      <c r="G214" s="190"/>
    </row>
    <row r="215" spans="1:7" ht="18.75" x14ac:dyDescent="0.25">
      <c r="A215" s="101">
        <v>1</v>
      </c>
      <c r="B215" s="190">
        <v>2</v>
      </c>
      <c r="C215" s="190"/>
      <c r="D215" s="190">
        <v>3</v>
      </c>
      <c r="E215" s="190"/>
      <c r="F215" s="190">
        <v>4</v>
      </c>
      <c r="G215" s="190"/>
    </row>
    <row r="216" spans="1:7" ht="18.75" x14ac:dyDescent="0.25">
      <c r="A216" s="13"/>
      <c r="B216" s="250"/>
      <c r="C216" s="250"/>
      <c r="D216" s="250"/>
      <c r="E216" s="250"/>
      <c r="F216" s="251">
        <f>'иные субсидии 2021 год '!D79</f>
        <v>0</v>
      </c>
      <c r="G216" s="251"/>
    </row>
    <row r="217" spans="1:7" ht="18.75" x14ac:dyDescent="0.25">
      <c r="A217" s="13"/>
      <c r="B217" s="250"/>
      <c r="C217" s="250"/>
      <c r="D217" s="250"/>
      <c r="E217" s="250"/>
      <c r="F217" s="251"/>
      <c r="G217" s="251"/>
    </row>
    <row r="218" spans="1:7" ht="18" customHeight="1" x14ac:dyDescent="0.25">
      <c r="A218" s="8"/>
    </row>
    <row r="219" spans="1:7" ht="18" customHeight="1" x14ac:dyDescent="0.3">
      <c r="A219" s="9" t="s">
        <v>144</v>
      </c>
      <c r="B219" s="52" t="s">
        <v>210</v>
      </c>
      <c r="C219" s="51"/>
    </row>
    <row r="220" spans="1:7" ht="18" customHeight="1" x14ac:dyDescent="0.25">
      <c r="A220" s="11"/>
    </row>
    <row r="221" spans="1:7" ht="44.45" customHeight="1" x14ac:dyDescent="0.25">
      <c r="A221" s="101" t="s">
        <v>85</v>
      </c>
      <c r="B221" s="190" t="s">
        <v>105</v>
      </c>
      <c r="C221" s="190"/>
      <c r="D221" s="190" t="s">
        <v>106</v>
      </c>
      <c r="E221" s="190"/>
      <c r="F221" s="190" t="s">
        <v>107</v>
      </c>
      <c r="G221" s="190"/>
    </row>
    <row r="222" spans="1:7" ht="18" customHeight="1" x14ac:dyDescent="0.25">
      <c r="A222" s="101">
        <v>1</v>
      </c>
      <c r="B222" s="190">
        <v>2</v>
      </c>
      <c r="C222" s="190"/>
      <c r="D222" s="190">
        <v>3</v>
      </c>
      <c r="E222" s="190"/>
      <c r="F222" s="190">
        <v>4</v>
      </c>
      <c r="G222" s="190"/>
    </row>
    <row r="223" spans="1:7" ht="18" customHeight="1" x14ac:dyDescent="0.25">
      <c r="A223" s="13"/>
      <c r="B223" s="250"/>
      <c r="C223" s="250"/>
      <c r="D223" s="250"/>
      <c r="E223" s="250"/>
      <c r="F223" s="251">
        <f>'иные субсидии 2021 год '!D80</f>
        <v>0</v>
      </c>
      <c r="G223" s="251"/>
    </row>
    <row r="224" spans="1:7" ht="18" customHeight="1" x14ac:dyDescent="0.25">
      <c r="A224" s="13"/>
      <c r="B224" s="250"/>
      <c r="C224" s="250"/>
      <c r="D224" s="250"/>
      <c r="E224" s="250"/>
      <c r="F224" s="251"/>
      <c r="G224" s="251"/>
    </row>
    <row r="225" spans="1:7" ht="18" customHeight="1" x14ac:dyDescent="0.25">
      <c r="A225" s="8"/>
    </row>
    <row r="226" spans="1:7" ht="18" customHeight="1" x14ac:dyDescent="0.3">
      <c r="A226" s="9" t="s">
        <v>144</v>
      </c>
      <c r="B226" s="52" t="s">
        <v>211</v>
      </c>
      <c r="C226" s="51"/>
    </row>
    <row r="227" spans="1:7" ht="18" customHeight="1" x14ac:dyDescent="0.25">
      <c r="A227" s="11"/>
    </row>
    <row r="228" spans="1:7" ht="37.15" customHeight="1" x14ac:dyDescent="0.25">
      <c r="A228" s="101" t="s">
        <v>85</v>
      </c>
      <c r="B228" s="190" t="s">
        <v>105</v>
      </c>
      <c r="C228" s="190"/>
      <c r="D228" s="190" t="s">
        <v>106</v>
      </c>
      <c r="E228" s="190"/>
      <c r="F228" s="190" t="s">
        <v>107</v>
      </c>
      <c r="G228" s="190"/>
    </row>
    <row r="229" spans="1:7" ht="18" customHeight="1" x14ac:dyDescent="0.25">
      <c r="A229" s="101">
        <v>1</v>
      </c>
      <c r="B229" s="190">
        <v>2</v>
      </c>
      <c r="C229" s="190"/>
      <c r="D229" s="190">
        <v>3</v>
      </c>
      <c r="E229" s="190"/>
      <c r="F229" s="190">
        <v>4</v>
      </c>
      <c r="G229" s="190"/>
    </row>
    <row r="230" spans="1:7" ht="18" customHeight="1" x14ac:dyDescent="0.25">
      <c r="A230" s="13"/>
      <c r="B230" s="250"/>
      <c r="C230" s="250"/>
      <c r="D230" s="250"/>
      <c r="E230" s="250"/>
      <c r="F230" s="251">
        <f>'иные субсидии 2021 год '!D81</f>
        <v>0</v>
      </c>
      <c r="G230" s="251"/>
    </row>
    <row r="231" spans="1:7" ht="18" customHeight="1" x14ac:dyDescent="0.25">
      <c r="A231" s="13"/>
      <c r="B231" s="250"/>
      <c r="C231" s="250"/>
      <c r="D231" s="250"/>
      <c r="E231" s="250"/>
      <c r="F231" s="251"/>
      <c r="G231" s="251"/>
    </row>
    <row r="232" spans="1:7" ht="18" customHeight="1" x14ac:dyDescent="0.25">
      <c r="A232" s="15"/>
      <c r="B232" s="16"/>
      <c r="C232" s="16"/>
      <c r="D232" s="16"/>
      <c r="E232" s="16"/>
      <c r="F232" s="16"/>
      <c r="G232" s="16"/>
    </row>
    <row r="233" spans="1:7" ht="43.15" customHeight="1" x14ac:dyDescent="0.25">
      <c r="A233" s="189" t="s">
        <v>212</v>
      </c>
      <c r="B233" s="189"/>
      <c r="C233" s="189"/>
      <c r="D233" s="189"/>
      <c r="E233" s="189"/>
      <c r="F233" s="189"/>
      <c r="G233" s="189"/>
    </row>
    <row r="234" spans="1:7" ht="18" customHeight="1" x14ac:dyDescent="0.3">
      <c r="A234" s="9" t="s">
        <v>144</v>
      </c>
      <c r="B234" s="10">
        <v>853</v>
      </c>
    </row>
    <row r="235" spans="1:7" ht="18" customHeight="1" x14ac:dyDescent="0.25">
      <c r="A235" s="11"/>
    </row>
    <row r="236" spans="1:7" ht="54.6" customHeight="1" x14ac:dyDescent="0.25">
      <c r="A236" s="101" t="s">
        <v>85</v>
      </c>
      <c r="B236" s="190" t="s">
        <v>108</v>
      </c>
      <c r="C236" s="190"/>
      <c r="D236" s="190" t="s">
        <v>109</v>
      </c>
      <c r="E236" s="190"/>
      <c r="F236" s="190" t="s">
        <v>110</v>
      </c>
      <c r="G236" s="190"/>
    </row>
    <row r="237" spans="1:7" ht="18" customHeight="1" x14ac:dyDescent="0.25">
      <c r="A237" s="101">
        <v>1</v>
      </c>
      <c r="B237" s="190">
        <v>2</v>
      </c>
      <c r="C237" s="190"/>
      <c r="D237" s="190">
        <v>3</v>
      </c>
      <c r="E237" s="190"/>
      <c r="F237" s="190">
        <v>4</v>
      </c>
      <c r="G237" s="190"/>
    </row>
    <row r="238" spans="1:7" ht="18" customHeight="1" x14ac:dyDescent="0.25">
      <c r="A238" s="101"/>
      <c r="B238" s="191"/>
      <c r="C238" s="192"/>
      <c r="D238" s="191"/>
      <c r="E238" s="192"/>
      <c r="F238" s="191"/>
      <c r="G238" s="192"/>
    </row>
    <row r="239" spans="1:7" ht="18" customHeight="1" x14ac:dyDescent="0.25">
      <c r="A239" s="101" t="s">
        <v>244</v>
      </c>
      <c r="B239" s="191"/>
      <c r="C239" s="192"/>
      <c r="D239" s="191"/>
      <c r="E239" s="192"/>
      <c r="F239" s="210">
        <f>'иные субсидии 2021 год '!D74</f>
        <v>0</v>
      </c>
      <c r="G239" s="192"/>
    </row>
    <row r="240" spans="1:7" ht="18" customHeight="1" x14ac:dyDescent="0.25">
      <c r="A240" s="101"/>
      <c r="B240" s="191"/>
      <c r="C240" s="192"/>
      <c r="D240" s="191"/>
      <c r="E240" s="192"/>
      <c r="F240" s="191"/>
      <c r="G240" s="192"/>
    </row>
    <row r="241" spans="1:7" ht="18" customHeight="1" x14ac:dyDescent="0.25">
      <c r="A241" s="101" t="s">
        <v>245</v>
      </c>
      <c r="B241" s="191"/>
      <c r="C241" s="192"/>
      <c r="D241" s="191"/>
      <c r="E241" s="192"/>
      <c r="F241" s="210">
        <f>'иные субсидии 2021 год '!D75</f>
        <v>0</v>
      </c>
      <c r="G241" s="192"/>
    </row>
    <row r="242" spans="1:7" ht="18" customHeight="1" x14ac:dyDescent="0.25">
      <c r="A242" s="101"/>
      <c r="B242" s="191"/>
      <c r="C242" s="192"/>
      <c r="D242" s="191"/>
      <c r="E242" s="192"/>
      <c r="F242" s="191"/>
      <c r="G242" s="192"/>
    </row>
    <row r="243" spans="1:7" ht="18" customHeight="1" x14ac:dyDescent="0.25">
      <c r="A243" s="101" t="s">
        <v>246</v>
      </c>
      <c r="B243" s="191"/>
      <c r="C243" s="192"/>
      <c r="D243" s="191"/>
      <c r="E243" s="192"/>
      <c r="F243" s="210">
        <f>'иные субсидии 2021 год '!D76</f>
        <v>0</v>
      </c>
      <c r="G243" s="192"/>
    </row>
    <row r="244" spans="1:7" ht="18" customHeight="1" x14ac:dyDescent="0.25">
      <c r="A244" s="101"/>
      <c r="B244" s="191"/>
      <c r="C244" s="192"/>
      <c r="D244" s="191"/>
      <c r="E244" s="192"/>
      <c r="F244" s="191"/>
      <c r="G244" s="192"/>
    </row>
    <row r="245" spans="1:7" ht="18" customHeight="1" x14ac:dyDescent="0.25">
      <c r="A245" s="101" t="s">
        <v>247</v>
      </c>
      <c r="B245" s="191"/>
      <c r="C245" s="192"/>
      <c r="D245" s="191"/>
      <c r="E245" s="192"/>
      <c r="F245" s="210">
        <f>'иные субсидии 2021 год '!D82</f>
        <v>0</v>
      </c>
      <c r="G245" s="192"/>
    </row>
    <row r="246" spans="1:7" ht="18" customHeight="1" x14ac:dyDescent="0.25">
      <c r="A246" s="101"/>
      <c r="B246" s="191"/>
      <c r="C246" s="192"/>
      <c r="D246" s="191"/>
      <c r="E246" s="192"/>
      <c r="F246" s="191"/>
      <c r="G246" s="192"/>
    </row>
    <row r="247" spans="1:7" ht="18" customHeight="1" x14ac:dyDescent="0.25">
      <c r="A247" s="101" t="s">
        <v>248</v>
      </c>
      <c r="B247" s="191"/>
      <c r="C247" s="192"/>
      <c r="D247" s="191"/>
      <c r="E247" s="192"/>
      <c r="F247" s="210">
        <f>'иные субсидии 2021 год '!D85</f>
        <v>0</v>
      </c>
      <c r="G247" s="192"/>
    </row>
    <row r="248" spans="1:7" ht="18" customHeight="1" x14ac:dyDescent="0.25">
      <c r="A248" s="13"/>
      <c r="B248" s="250"/>
      <c r="C248" s="250"/>
      <c r="D248" s="250"/>
      <c r="E248" s="250"/>
      <c r="F248" s="251"/>
      <c r="G248" s="251"/>
    </row>
    <row r="249" spans="1:7" ht="18" customHeight="1" x14ac:dyDescent="0.25">
      <c r="A249" s="15"/>
      <c r="B249" s="16"/>
      <c r="C249" s="16"/>
      <c r="D249" s="16"/>
      <c r="E249" s="16"/>
      <c r="F249" s="16"/>
      <c r="G249" s="16"/>
    </row>
    <row r="250" spans="1:7" ht="28.9" customHeight="1" x14ac:dyDescent="0.25">
      <c r="A250" s="189" t="s">
        <v>213</v>
      </c>
      <c r="B250" s="189"/>
      <c r="C250" s="189"/>
      <c r="D250" s="189"/>
      <c r="E250" s="189"/>
      <c r="F250" s="189"/>
      <c r="G250" s="189"/>
    </row>
    <row r="251" spans="1:7" ht="41.45" customHeight="1" x14ac:dyDescent="0.25">
      <c r="A251" s="209" t="s">
        <v>214</v>
      </c>
      <c r="B251" s="209"/>
      <c r="C251" s="209"/>
      <c r="D251" s="209"/>
      <c r="E251" s="209"/>
      <c r="F251" s="209"/>
      <c r="G251" s="209"/>
    </row>
    <row r="252" spans="1:7" ht="18.75" x14ac:dyDescent="0.25">
      <c r="A252" s="108"/>
      <c r="B252" s="108"/>
      <c r="C252" s="108"/>
      <c r="D252" s="108"/>
      <c r="E252" s="108"/>
      <c r="F252" s="108"/>
      <c r="G252" s="108"/>
    </row>
    <row r="253" spans="1:7" ht="18.75" x14ac:dyDescent="0.25">
      <c r="A253" s="9" t="s">
        <v>144</v>
      </c>
      <c r="B253" s="19">
        <v>244</v>
      </c>
      <c r="C253" s="108"/>
      <c r="D253" s="108"/>
      <c r="E253" s="108"/>
      <c r="F253" s="108"/>
      <c r="G253" s="108"/>
    </row>
    <row r="254" spans="1:7" ht="18.75" x14ac:dyDescent="0.25">
      <c r="A254" s="22"/>
      <c r="B254" s="22"/>
      <c r="C254" s="22"/>
      <c r="D254" s="22"/>
      <c r="E254" s="22"/>
      <c r="F254" s="22"/>
      <c r="G254" s="22"/>
    </row>
    <row r="255" spans="1:7" ht="51.6" customHeight="1" x14ac:dyDescent="0.25">
      <c r="A255" s="101" t="s">
        <v>85</v>
      </c>
      <c r="B255" s="190" t="s">
        <v>159</v>
      </c>
      <c r="C255" s="190"/>
      <c r="D255" s="190" t="s">
        <v>121</v>
      </c>
      <c r="E255" s="190"/>
      <c r="F255" s="190" t="s">
        <v>160</v>
      </c>
      <c r="G255" s="190"/>
    </row>
    <row r="256" spans="1:7" ht="28.9" customHeight="1" x14ac:dyDescent="0.25">
      <c r="A256" s="101">
        <v>1</v>
      </c>
      <c r="B256" s="191">
        <v>2</v>
      </c>
      <c r="C256" s="192"/>
      <c r="D256" s="191">
        <v>3</v>
      </c>
      <c r="E256" s="192"/>
      <c r="F256" s="185">
        <v>4</v>
      </c>
      <c r="G256" s="186"/>
    </row>
    <row r="257" spans="1:7" ht="28.9" customHeight="1" x14ac:dyDescent="0.25">
      <c r="A257" s="13" t="s">
        <v>158</v>
      </c>
      <c r="B257" s="185"/>
      <c r="C257" s="186"/>
      <c r="D257" s="185"/>
      <c r="E257" s="186"/>
      <c r="F257" s="187">
        <f>'иные субсидии 2021 год '!D36</f>
        <v>0</v>
      </c>
      <c r="G257" s="188"/>
    </row>
    <row r="258" spans="1:7" ht="28.9" customHeight="1" x14ac:dyDescent="0.25">
      <c r="A258" s="13" t="s">
        <v>119</v>
      </c>
      <c r="B258" s="185"/>
      <c r="C258" s="186"/>
      <c r="D258" s="185"/>
      <c r="E258" s="186"/>
      <c r="F258" s="187"/>
      <c r="G258" s="188"/>
    </row>
    <row r="259" spans="1:7" ht="18.75" x14ac:dyDescent="0.25">
      <c r="A259" s="105"/>
      <c r="B259" s="105"/>
      <c r="C259" s="105"/>
      <c r="D259" s="105"/>
      <c r="E259" s="105"/>
      <c r="F259" s="105"/>
      <c r="G259" s="105"/>
    </row>
    <row r="260" spans="1:7" ht="24.6" customHeight="1" x14ac:dyDescent="0.25">
      <c r="A260" s="193" t="s">
        <v>215</v>
      </c>
      <c r="B260" s="193"/>
      <c r="C260" s="193"/>
      <c r="D260" s="193"/>
      <c r="E260" s="193"/>
      <c r="F260" s="193"/>
      <c r="G260" s="193"/>
    </row>
    <row r="261" spans="1:7" ht="18.75" x14ac:dyDescent="0.25">
      <c r="A261" s="9"/>
    </row>
    <row r="262" spans="1:7" ht="18.75" x14ac:dyDescent="0.3">
      <c r="A262" s="9" t="s">
        <v>144</v>
      </c>
      <c r="B262" s="10">
        <v>244</v>
      </c>
    </row>
    <row r="263" spans="1:7" ht="18.75" x14ac:dyDescent="0.25">
      <c r="A263" s="8"/>
    </row>
    <row r="264" spans="1:7" ht="72.599999999999994" customHeight="1" x14ac:dyDescent="0.25">
      <c r="A264" s="101" t="s">
        <v>85</v>
      </c>
      <c r="B264" s="190" t="s">
        <v>120</v>
      </c>
      <c r="C264" s="190"/>
      <c r="D264" s="190" t="s">
        <v>121</v>
      </c>
      <c r="E264" s="190"/>
      <c r="F264" s="190" t="s">
        <v>185</v>
      </c>
      <c r="G264" s="190"/>
    </row>
    <row r="265" spans="1:7" ht="18.75" x14ac:dyDescent="0.25">
      <c r="A265" s="101">
        <v>1</v>
      </c>
      <c r="B265" s="191">
        <v>2</v>
      </c>
      <c r="C265" s="192"/>
      <c r="D265" s="191">
        <v>3</v>
      </c>
      <c r="E265" s="192"/>
      <c r="F265" s="185">
        <v>4</v>
      </c>
      <c r="G265" s="186"/>
    </row>
    <row r="266" spans="1:7" ht="37.5" x14ac:dyDescent="0.25">
      <c r="A266" s="13" t="s">
        <v>122</v>
      </c>
      <c r="B266" s="185"/>
      <c r="C266" s="186"/>
      <c r="D266" s="185"/>
      <c r="E266" s="186"/>
      <c r="F266" s="187">
        <f>'иные субсидии 2021 год '!D39</f>
        <v>0</v>
      </c>
      <c r="G266" s="188"/>
    </row>
    <row r="267" spans="1:7" ht="18.75" x14ac:dyDescent="0.25">
      <c r="A267" s="13" t="s">
        <v>123</v>
      </c>
      <c r="B267" s="185"/>
      <c r="C267" s="186"/>
      <c r="D267" s="185"/>
      <c r="E267" s="186"/>
      <c r="F267" s="187"/>
      <c r="G267" s="188"/>
    </row>
    <row r="268" spans="1:7" ht="18.75" x14ac:dyDescent="0.25">
      <c r="A268" s="13" t="s">
        <v>119</v>
      </c>
      <c r="B268" s="185"/>
      <c r="C268" s="186"/>
      <c r="D268" s="185"/>
      <c r="E268" s="186"/>
      <c r="F268" s="187"/>
      <c r="G268" s="188"/>
    </row>
    <row r="269" spans="1:7" x14ac:dyDescent="0.25">
      <c r="A269" s="23"/>
    </row>
    <row r="270" spans="1:7" ht="18.75" x14ac:dyDescent="0.25">
      <c r="A270" s="193" t="s">
        <v>216</v>
      </c>
      <c r="B270" s="193"/>
      <c r="C270" s="193"/>
      <c r="D270" s="193"/>
      <c r="E270" s="193"/>
      <c r="F270" s="193"/>
      <c r="G270" s="193"/>
    </row>
    <row r="271" spans="1:7" ht="18.75" x14ac:dyDescent="0.25">
      <c r="A271" s="9"/>
    </row>
    <row r="272" spans="1:7" ht="18.75" x14ac:dyDescent="0.3">
      <c r="A272" s="9" t="s">
        <v>144</v>
      </c>
      <c r="B272" s="10">
        <v>244</v>
      </c>
    </row>
    <row r="273" spans="1:7" ht="18.75" x14ac:dyDescent="0.25">
      <c r="A273" s="8"/>
    </row>
    <row r="274" spans="1:7" ht="54.6" customHeight="1" x14ac:dyDescent="0.25">
      <c r="A274" s="101" t="s">
        <v>85</v>
      </c>
      <c r="B274" s="190" t="s">
        <v>124</v>
      </c>
      <c r="C274" s="190"/>
      <c r="D274" s="190" t="s">
        <v>92</v>
      </c>
      <c r="E274" s="190"/>
      <c r="F274" s="190" t="s">
        <v>185</v>
      </c>
      <c r="G274" s="190"/>
    </row>
    <row r="275" spans="1:7" ht="18.75" x14ac:dyDescent="0.25">
      <c r="A275" s="101">
        <v>1</v>
      </c>
      <c r="B275" s="191">
        <v>2</v>
      </c>
      <c r="C275" s="192"/>
      <c r="D275" s="191">
        <v>3</v>
      </c>
      <c r="E275" s="192"/>
      <c r="F275" s="191">
        <v>4</v>
      </c>
      <c r="G275" s="192"/>
    </row>
    <row r="276" spans="1:7" ht="18.75" x14ac:dyDescent="0.25">
      <c r="A276" s="13"/>
      <c r="B276" s="191"/>
      <c r="C276" s="192"/>
      <c r="D276" s="191"/>
      <c r="E276" s="192"/>
      <c r="F276" s="210">
        <f>'иные субсидии 2021 год '!D42</f>
        <v>0</v>
      </c>
      <c r="G276" s="211"/>
    </row>
    <row r="277" spans="1:7" ht="18.75" x14ac:dyDescent="0.25">
      <c r="A277" s="13" t="s">
        <v>119</v>
      </c>
      <c r="B277" s="191"/>
      <c r="C277" s="192"/>
      <c r="D277" s="191"/>
      <c r="E277" s="192"/>
      <c r="F277" s="210"/>
      <c r="G277" s="211"/>
    </row>
    <row r="278" spans="1:7" ht="18.75" x14ac:dyDescent="0.25">
      <c r="A278" s="8"/>
    </row>
    <row r="279" spans="1:7" ht="18.75" x14ac:dyDescent="0.25">
      <c r="A279" s="193" t="s">
        <v>217</v>
      </c>
      <c r="B279" s="193"/>
      <c r="C279" s="193"/>
      <c r="D279" s="193"/>
      <c r="E279" s="193"/>
      <c r="F279" s="193"/>
      <c r="G279" s="193"/>
    </row>
    <row r="280" spans="1:7" ht="18.75" x14ac:dyDescent="0.25">
      <c r="A280" s="9"/>
    </row>
    <row r="281" spans="1:7" ht="18.75" x14ac:dyDescent="0.3">
      <c r="A281" s="9" t="s">
        <v>144</v>
      </c>
      <c r="B281" s="10">
        <v>244</v>
      </c>
      <c r="C281" s="131">
        <v>247</v>
      </c>
    </row>
    <row r="282" spans="1:7" ht="18.75" x14ac:dyDescent="0.25">
      <c r="A282" s="8"/>
    </row>
    <row r="283" spans="1:7" ht="54.6" customHeight="1" x14ac:dyDescent="0.25">
      <c r="A283" s="101" t="s">
        <v>85</v>
      </c>
      <c r="B283" s="190" t="s">
        <v>125</v>
      </c>
      <c r="C283" s="190"/>
      <c r="D283" s="190" t="s">
        <v>126</v>
      </c>
      <c r="E283" s="190"/>
      <c r="F283" s="190" t="s">
        <v>93</v>
      </c>
      <c r="G283" s="190"/>
    </row>
    <row r="284" spans="1:7" ht="18.75" x14ac:dyDescent="0.25">
      <c r="A284" s="101">
        <v>1</v>
      </c>
      <c r="B284" s="191">
        <v>2</v>
      </c>
      <c r="C284" s="192"/>
      <c r="D284" s="191">
        <v>3</v>
      </c>
      <c r="E284" s="192"/>
      <c r="F284" s="191">
        <v>4</v>
      </c>
      <c r="G284" s="192"/>
    </row>
    <row r="285" spans="1:7" ht="75" x14ac:dyDescent="0.25">
      <c r="A285" s="13" t="s">
        <v>18</v>
      </c>
      <c r="B285" s="191"/>
      <c r="C285" s="192"/>
      <c r="D285" s="191"/>
      <c r="E285" s="192"/>
      <c r="F285" s="210">
        <f>'иные субсидии 2021 год '!D45</f>
        <v>0</v>
      </c>
      <c r="G285" s="211"/>
    </row>
    <row r="286" spans="1:7" ht="37.5" x14ac:dyDescent="0.25">
      <c r="A286" s="13" t="s">
        <v>19</v>
      </c>
      <c r="B286" s="191"/>
      <c r="C286" s="192"/>
      <c r="D286" s="191"/>
      <c r="E286" s="192"/>
      <c r="F286" s="210">
        <f>'иные субсидии 2021 год '!D46</f>
        <v>0</v>
      </c>
      <c r="G286" s="211"/>
    </row>
    <row r="287" spans="1:7" ht="75" x14ac:dyDescent="0.25">
      <c r="A287" s="13" t="s">
        <v>20</v>
      </c>
      <c r="B287" s="191"/>
      <c r="C287" s="192"/>
      <c r="D287" s="191"/>
      <c r="E287" s="192"/>
      <c r="F287" s="210">
        <f>'иные субсидии 2021 год '!D47</f>
        <v>0</v>
      </c>
      <c r="G287" s="211"/>
    </row>
    <row r="288" spans="1:7" ht="75" x14ac:dyDescent="0.25">
      <c r="A288" s="13" t="s">
        <v>21</v>
      </c>
      <c r="B288" s="191"/>
      <c r="C288" s="192"/>
      <c r="D288" s="191"/>
      <c r="E288" s="192"/>
      <c r="F288" s="210">
        <f>'иные субсидии 2021 год '!D48</f>
        <v>0</v>
      </c>
      <c r="G288" s="211"/>
    </row>
    <row r="289" spans="1:7" ht="56.25" x14ac:dyDescent="0.25">
      <c r="A289" s="24" t="s">
        <v>22</v>
      </c>
      <c r="B289" s="191"/>
      <c r="C289" s="192"/>
      <c r="D289" s="191"/>
      <c r="E289" s="192"/>
      <c r="F289" s="210">
        <f>'иные субсидии 2021 год '!D49</f>
        <v>0</v>
      </c>
      <c r="G289" s="211"/>
    </row>
    <row r="290" spans="1:7" ht="18.75" x14ac:dyDescent="0.25">
      <c r="A290" s="25"/>
      <c r="B290" s="26"/>
      <c r="C290" s="26"/>
      <c r="D290" s="26"/>
      <c r="E290" s="26"/>
      <c r="F290" s="26"/>
      <c r="G290" s="26"/>
    </row>
    <row r="291" spans="1:7" ht="18.75" x14ac:dyDescent="0.25">
      <c r="A291" s="212" t="s">
        <v>218</v>
      </c>
      <c r="B291" s="212"/>
      <c r="C291" s="212"/>
      <c r="D291" s="212"/>
      <c r="E291" s="212"/>
      <c r="F291" s="212"/>
      <c r="G291" s="212"/>
    </row>
    <row r="292" spans="1:7" ht="18.75" x14ac:dyDescent="0.25">
      <c r="A292" s="109"/>
      <c r="B292" s="109"/>
      <c r="C292" s="109"/>
      <c r="D292" s="109"/>
      <c r="E292" s="109"/>
      <c r="F292" s="109"/>
      <c r="G292" s="109"/>
    </row>
    <row r="293" spans="1:7" ht="18.75" x14ac:dyDescent="0.3">
      <c r="A293" s="9" t="s">
        <v>144</v>
      </c>
      <c r="B293" s="10">
        <v>244</v>
      </c>
    </row>
    <row r="294" spans="1:7" ht="18.75" x14ac:dyDescent="0.25">
      <c r="A294" s="8"/>
    </row>
    <row r="295" spans="1:7" ht="49.15" customHeight="1" x14ac:dyDescent="0.25">
      <c r="A295" s="101" t="s">
        <v>85</v>
      </c>
      <c r="B295" s="190" t="s">
        <v>127</v>
      </c>
      <c r="C295" s="190"/>
      <c r="D295" s="190" t="s">
        <v>147</v>
      </c>
      <c r="E295" s="190"/>
      <c r="F295" s="190" t="s">
        <v>128</v>
      </c>
      <c r="G295" s="190"/>
    </row>
    <row r="296" spans="1:7" ht="18.75" x14ac:dyDescent="0.25">
      <c r="A296" s="101">
        <v>1</v>
      </c>
      <c r="B296" s="191">
        <v>2</v>
      </c>
      <c r="C296" s="192"/>
      <c r="D296" s="191">
        <v>3</v>
      </c>
      <c r="E296" s="192"/>
      <c r="F296" s="191">
        <v>4</v>
      </c>
      <c r="G296" s="192"/>
    </row>
    <row r="297" spans="1:7" ht="37.5" x14ac:dyDescent="0.25">
      <c r="A297" s="13" t="s">
        <v>129</v>
      </c>
      <c r="B297" s="191"/>
      <c r="C297" s="192"/>
      <c r="D297" s="191"/>
      <c r="E297" s="192"/>
      <c r="F297" s="210">
        <f>'иные субсидии 2021 год '!D50</f>
        <v>0</v>
      </c>
      <c r="G297" s="211"/>
    </row>
    <row r="298" spans="1:7" ht="18.75" x14ac:dyDescent="0.25">
      <c r="A298" s="13" t="s">
        <v>117</v>
      </c>
      <c r="B298" s="191"/>
      <c r="C298" s="192"/>
      <c r="D298" s="191"/>
      <c r="E298" s="192"/>
      <c r="F298" s="210"/>
      <c r="G298" s="211"/>
    </row>
    <row r="299" spans="1:7" ht="18.75" x14ac:dyDescent="0.25">
      <c r="A299" s="27"/>
      <c r="B299" s="26"/>
      <c r="C299" s="26"/>
      <c r="D299" s="26"/>
      <c r="E299" s="26"/>
      <c r="F299" s="26"/>
      <c r="G299" s="26"/>
    </row>
    <row r="300" spans="1:7" ht="39" customHeight="1" x14ac:dyDescent="0.25">
      <c r="A300" s="209" t="s">
        <v>219</v>
      </c>
      <c r="B300" s="209"/>
      <c r="C300" s="209"/>
      <c r="D300" s="209"/>
      <c r="E300" s="209"/>
      <c r="F300" s="209"/>
      <c r="G300" s="209"/>
    </row>
    <row r="301" spans="1:7" ht="18.75" x14ac:dyDescent="0.25">
      <c r="A301" s="9"/>
    </row>
    <row r="302" spans="1:7" ht="18.75" x14ac:dyDescent="0.3">
      <c r="A302" s="9" t="s">
        <v>144</v>
      </c>
      <c r="B302" s="10">
        <v>243</v>
      </c>
    </row>
    <row r="303" spans="1:7" ht="18.75" x14ac:dyDescent="0.25">
      <c r="A303" s="8"/>
    </row>
    <row r="304" spans="1:7" ht="39.6" customHeight="1" x14ac:dyDescent="0.25">
      <c r="A304" s="190" t="s">
        <v>85</v>
      </c>
      <c r="B304" s="190"/>
      <c r="C304" s="190"/>
      <c r="D304" s="190" t="s">
        <v>130</v>
      </c>
      <c r="E304" s="190"/>
      <c r="F304" s="190" t="s">
        <v>131</v>
      </c>
      <c r="G304" s="190"/>
    </row>
    <row r="305" spans="1:7" ht="18.75" x14ac:dyDescent="0.3">
      <c r="A305" s="190">
        <v>1</v>
      </c>
      <c r="B305" s="190"/>
      <c r="C305" s="190"/>
      <c r="D305" s="195">
        <v>2</v>
      </c>
      <c r="E305" s="197"/>
      <c r="F305" s="195">
        <v>3</v>
      </c>
      <c r="G305" s="197"/>
    </row>
    <row r="306" spans="1:7" ht="43.15" customHeight="1" x14ac:dyDescent="0.25">
      <c r="A306" s="206" t="s">
        <v>162</v>
      </c>
      <c r="B306" s="206"/>
      <c r="C306" s="206"/>
      <c r="D306" s="248"/>
      <c r="E306" s="249"/>
      <c r="F306" s="213">
        <f>'иные субсидии 2021 год '!D52</f>
        <v>0</v>
      </c>
      <c r="G306" s="214"/>
    </row>
    <row r="307" spans="1:7" ht="18.75" x14ac:dyDescent="0.25">
      <c r="A307" s="198" t="s">
        <v>119</v>
      </c>
      <c r="B307" s="203"/>
      <c r="C307" s="199"/>
      <c r="D307" s="248"/>
      <c r="E307" s="249"/>
      <c r="F307" s="245"/>
      <c r="G307" s="247"/>
    </row>
    <row r="308" spans="1:7" ht="18.75" x14ac:dyDescent="0.25">
      <c r="A308" s="28"/>
      <c r="B308" s="28"/>
      <c r="C308" s="28"/>
      <c r="D308" s="17"/>
      <c r="E308" s="17"/>
      <c r="F308" s="17"/>
      <c r="G308" s="17"/>
    </row>
    <row r="309" spans="1:7" ht="18.75" x14ac:dyDescent="0.3">
      <c r="A309" s="9" t="s">
        <v>144</v>
      </c>
      <c r="B309" s="10">
        <v>244</v>
      </c>
    </row>
    <row r="310" spans="1:7" ht="18.75" x14ac:dyDescent="0.25">
      <c r="A310" s="8"/>
    </row>
    <row r="311" spans="1:7" ht="43.9" customHeight="1" x14ac:dyDescent="0.25">
      <c r="A311" s="190" t="s">
        <v>85</v>
      </c>
      <c r="B311" s="190"/>
      <c r="C311" s="190"/>
      <c r="D311" s="190" t="s">
        <v>130</v>
      </c>
      <c r="E311" s="190"/>
      <c r="F311" s="190" t="s">
        <v>131</v>
      </c>
      <c r="G311" s="190"/>
    </row>
    <row r="312" spans="1:7" ht="18.75" x14ac:dyDescent="0.3">
      <c r="A312" s="190">
        <v>1</v>
      </c>
      <c r="B312" s="190"/>
      <c r="C312" s="190"/>
      <c r="D312" s="195">
        <v>2</v>
      </c>
      <c r="E312" s="197"/>
      <c r="F312" s="195">
        <v>3</v>
      </c>
      <c r="G312" s="197"/>
    </row>
    <row r="313" spans="1:7" ht="34.15" customHeight="1" x14ac:dyDescent="0.25">
      <c r="A313" s="206" t="s">
        <v>132</v>
      </c>
      <c r="B313" s="206"/>
      <c r="C313" s="206"/>
      <c r="D313" s="248"/>
      <c r="E313" s="249"/>
      <c r="F313" s="213">
        <f>'иные субсидии 2021 год '!D53</f>
        <v>0</v>
      </c>
      <c r="G313" s="214"/>
    </row>
    <row r="314" spans="1:7" ht="34.15" customHeight="1" x14ac:dyDescent="0.25">
      <c r="A314" s="206" t="s">
        <v>133</v>
      </c>
      <c r="B314" s="206"/>
      <c r="C314" s="206"/>
      <c r="D314" s="248"/>
      <c r="E314" s="249"/>
      <c r="F314" s="245"/>
      <c r="G314" s="247"/>
    </row>
    <row r="315" spans="1:7" ht="34.15" customHeight="1" x14ac:dyDescent="0.25">
      <c r="A315" s="206" t="s">
        <v>134</v>
      </c>
      <c r="B315" s="206"/>
      <c r="C315" s="206"/>
      <c r="D315" s="248"/>
      <c r="E315" s="249"/>
      <c r="F315" s="245"/>
      <c r="G315" s="247"/>
    </row>
    <row r="316" spans="1:7" ht="34.15" customHeight="1" x14ac:dyDescent="0.25">
      <c r="A316" s="206" t="s">
        <v>135</v>
      </c>
      <c r="B316" s="206"/>
      <c r="C316" s="206"/>
      <c r="D316" s="248"/>
      <c r="E316" s="249"/>
      <c r="F316" s="245"/>
      <c r="G316" s="247"/>
    </row>
    <row r="317" spans="1:7" ht="18.75" x14ac:dyDescent="0.25">
      <c r="A317" s="198" t="s">
        <v>119</v>
      </c>
      <c r="B317" s="203"/>
      <c r="C317" s="199"/>
      <c r="D317" s="248"/>
      <c r="E317" s="249"/>
      <c r="F317" s="245"/>
      <c r="G317" s="247"/>
    </row>
    <row r="318" spans="1:7" ht="18.75" x14ac:dyDescent="0.25">
      <c r="A318" s="29"/>
    </row>
    <row r="319" spans="1:7" ht="18.75" x14ac:dyDescent="0.25">
      <c r="A319" s="193" t="s">
        <v>220</v>
      </c>
      <c r="B319" s="193"/>
      <c r="C319" s="193"/>
      <c r="D319" s="193"/>
      <c r="E319" s="193"/>
      <c r="F319" s="193"/>
      <c r="G319" s="193"/>
    </row>
    <row r="320" spans="1:7" ht="18.75" x14ac:dyDescent="0.25">
      <c r="A320" s="9"/>
    </row>
    <row r="321" spans="1:7" ht="18.75" x14ac:dyDescent="0.3">
      <c r="A321" s="9" t="s">
        <v>144</v>
      </c>
      <c r="B321" s="10">
        <v>243</v>
      </c>
    </row>
    <row r="322" spans="1:7" ht="18.75" x14ac:dyDescent="0.25">
      <c r="A322" s="8"/>
    </row>
    <row r="323" spans="1:7" ht="28.9" customHeight="1" x14ac:dyDescent="0.25">
      <c r="A323" s="190" t="s">
        <v>85</v>
      </c>
      <c r="B323" s="190"/>
      <c r="C323" s="190"/>
      <c r="D323" s="190" t="s">
        <v>136</v>
      </c>
      <c r="E323" s="190"/>
      <c r="F323" s="190" t="s">
        <v>137</v>
      </c>
      <c r="G323" s="190"/>
    </row>
    <row r="324" spans="1:7" ht="18.75" x14ac:dyDescent="0.3">
      <c r="A324" s="191">
        <v>1</v>
      </c>
      <c r="B324" s="194"/>
      <c r="C324" s="192"/>
      <c r="D324" s="195">
        <v>2</v>
      </c>
      <c r="E324" s="197"/>
      <c r="F324" s="195">
        <v>3</v>
      </c>
      <c r="G324" s="197"/>
    </row>
    <row r="325" spans="1:7" ht="38.450000000000003" customHeight="1" x14ac:dyDescent="0.25">
      <c r="A325" s="198" t="s">
        <v>161</v>
      </c>
      <c r="B325" s="203"/>
      <c r="C325" s="199"/>
      <c r="D325" s="248"/>
      <c r="E325" s="249"/>
      <c r="F325" s="213">
        <f>'иные субсидии 2021 год '!D58</f>
        <v>0</v>
      </c>
      <c r="G325" s="214"/>
    </row>
    <row r="326" spans="1:7" ht="18.75" x14ac:dyDescent="0.25">
      <c r="A326" s="198" t="s">
        <v>119</v>
      </c>
      <c r="B326" s="203"/>
      <c r="C326" s="199"/>
      <c r="D326" s="248"/>
      <c r="E326" s="249"/>
      <c r="F326" s="245"/>
      <c r="G326" s="247"/>
    </row>
    <row r="327" spans="1:7" ht="18.75" x14ac:dyDescent="0.25">
      <c r="A327" s="28"/>
      <c r="B327" s="28"/>
      <c r="C327" s="28"/>
      <c r="D327" s="17"/>
      <c r="E327" s="17"/>
      <c r="F327" s="17"/>
      <c r="G327" s="17"/>
    </row>
    <row r="328" spans="1:7" ht="18.75" x14ac:dyDescent="0.3">
      <c r="A328" s="9" t="s">
        <v>144</v>
      </c>
      <c r="B328" s="10">
        <v>244</v>
      </c>
    </row>
    <row r="329" spans="1:7" ht="18.75" x14ac:dyDescent="0.25">
      <c r="A329" s="8"/>
    </row>
    <row r="330" spans="1:7" ht="30" customHeight="1" x14ac:dyDescent="0.25">
      <c r="A330" s="190" t="s">
        <v>85</v>
      </c>
      <c r="B330" s="190"/>
      <c r="C330" s="190"/>
      <c r="D330" s="190" t="s">
        <v>136</v>
      </c>
      <c r="E330" s="190"/>
      <c r="F330" s="190" t="s">
        <v>137</v>
      </c>
      <c r="G330" s="190"/>
    </row>
    <row r="331" spans="1:7" ht="18.75" x14ac:dyDescent="0.3">
      <c r="A331" s="191">
        <v>1</v>
      </c>
      <c r="B331" s="194"/>
      <c r="C331" s="192"/>
      <c r="D331" s="195">
        <v>2</v>
      </c>
      <c r="E331" s="197"/>
      <c r="F331" s="195">
        <v>3</v>
      </c>
      <c r="G331" s="197"/>
    </row>
    <row r="332" spans="1:7" ht="18.75" x14ac:dyDescent="0.25">
      <c r="A332" s="198" t="s">
        <v>138</v>
      </c>
      <c r="B332" s="203"/>
      <c r="C332" s="199"/>
      <c r="D332" s="248"/>
      <c r="E332" s="249"/>
      <c r="F332" s="213">
        <f>'иные субсидии 2021 год '!D59</f>
        <v>0</v>
      </c>
      <c r="G332" s="214"/>
    </row>
    <row r="333" spans="1:7" ht="18.75" x14ac:dyDescent="0.25">
      <c r="A333" s="198" t="s">
        <v>139</v>
      </c>
      <c r="B333" s="203"/>
      <c r="C333" s="199"/>
      <c r="D333" s="248"/>
      <c r="E333" s="249"/>
      <c r="F333" s="213"/>
      <c r="G333" s="214"/>
    </row>
    <row r="334" spans="1:7" ht="18.75" x14ac:dyDescent="0.25">
      <c r="A334" s="198" t="s">
        <v>140</v>
      </c>
      <c r="B334" s="203"/>
      <c r="C334" s="199"/>
      <c r="D334" s="248"/>
      <c r="E334" s="249"/>
      <c r="F334" s="245"/>
      <c r="G334" s="247"/>
    </row>
    <row r="335" spans="1:7" ht="18.75" x14ac:dyDescent="0.25">
      <c r="A335" s="198" t="s">
        <v>119</v>
      </c>
      <c r="B335" s="203"/>
      <c r="C335" s="199"/>
      <c r="D335" s="248"/>
      <c r="E335" s="249"/>
      <c r="F335" s="245"/>
      <c r="G335" s="247"/>
    </row>
    <row r="336" spans="1:7" ht="18.75" x14ac:dyDescent="0.25">
      <c r="A336" s="8"/>
    </row>
    <row r="337" spans="1:7" ht="18.75" x14ac:dyDescent="0.25">
      <c r="A337" s="193" t="s">
        <v>221</v>
      </c>
      <c r="B337" s="193"/>
      <c r="C337" s="193"/>
      <c r="D337" s="193"/>
      <c r="E337" s="193"/>
      <c r="F337" s="193"/>
      <c r="G337" s="193"/>
    </row>
    <row r="338" spans="1:7" ht="18.75" x14ac:dyDescent="0.25">
      <c r="A338" s="9"/>
    </row>
    <row r="339" spans="1:7" ht="18.75" x14ac:dyDescent="0.3">
      <c r="A339" s="9" t="s">
        <v>144</v>
      </c>
      <c r="B339" s="10">
        <v>244</v>
      </c>
    </row>
    <row r="340" spans="1:7" ht="18.75" x14ac:dyDescent="0.25">
      <c r="A340" s="8"/>
    </row>
    <row r="341" spans="1:7" ht="36" customHeight="1" x14ac:dyDescent="0.25">
      <c r="A341" s="191" t="s">
        <v>85</v>
      </c>
      <c r="B341" s="192"/>
      <c r="C341" s="191" t="s">
        <v>136</v>
      </c>
      <c r="D341" s="192"/>
      <c r="E341" s="191" t="s">
        <v>137</v>
      </c>
      <c r="F341" s="194"/>
      <c r="G341" s="192"/>
    </row>
    <row r="342" spans="1:7" ht="18.75" x14ac:dyDescent="0.3">
      <c r="A342" s="191">
        <v>1</v>
      </c>
      <c r="B342" s="192"/>
      <c r="C342" s="191">
        <v>2</v>
      </c>
      <c r="D342" s="192"/>
      <c r="E342" s="195">
        <v>3</v>
      </c>
      <c r="F342" s="196"/>
      <c r="G342" s="197"/>
    </row>
    <row r="343" spans="1:7" ht="18.75" x14ac:dyDescent="0.25">
      <c r="A343" s="198" t="s">
        <v>25</v>
      </c>
      <c r="B343" s="199"/>
      <c r="C343" s="191"/>
      <c r="D343" s="192"/>
      <c r="E343" s="245">
        <f>'иные субсидии 2021 год '!D60</f>
        <v>0</v>
      </c>
      <c r="F343" s="246"/>
      <c r="G343" s="247"/>
    </row>
    <row r="344" spans="1:7" ht="18.75" x14ac:dyDescent="0.25">
      <c r="A344" s="198" t="s">
        <v>119</v>
      </c>
      <c r="B344" s="199"/>
      <c r="C344" s="191"/>
      <c r="D344" s="192"/>
      <c r="E344" s="245"/>
      <c r="F344" s="246"/>
      <c r="G344" s="247"/>
    </row>
    <row r="345" spans="1:7" x14ac:dyDescent="0.25">
      <c r="A345" s="23"/>
    </row>
    <row r="346" spans="1:7" ht="43.15" customHeight="1" x14ac:dyDescent="0.25">
      <c r="A346" s="189" t="s">
        <v>222</v>
      </c>
      <c r="B346" s="189"/>
      <c r="C346" s="189"/>
      <c r="D346" s="189"/>
      <c r="E346" s="189"/>
      <c r="F346" s="189"/>
      <c r="G346" s="189"/>
    </row>
    <row r="347" spans="1:7" ht="18.75" x14ac:dyDescent="0.25">
      <c r="A347" s="29"/>
    </row>
    <row r="348" spans="1:7" ht="18.75" x14ac:dyDescent="0.3">
      <c r="A348" s="9" t="s">
        <v>144</v>
      </c>
      <c r="B348" s="10">
        <v>244</v>
      </c>
    </row>
    <row r="349" spans="1:7" ht="18.75" x14ac:dyDescent="0.25">
      <c r="A349" s="8"/>
    </row>
    <row r="350" spans="1:7" ht="54.6" customHeight="1" x14ac:dyDescent="0.25">
      <c r="A350" s="101" t="s">
        <v>85</v>
      </c>
      <c r="B350" s="190" t="s">
        <v>141</v>
      </c>
      <c r="C350" s="190"/>
      <c r="D350" s="190" t="s">
        <v>142</v>
      </c>
      <c r="E350" s="190"/>
      <c r="F350" s="190" t="s">
        <v>148</v>
      </c>
      <c r="G350" s="190"/>
    </row>
    <row r="351" spans="1:7" ht="18.75" x14ac:dyDescent="0.25">
      <c r="A351" s="101">
        <v>1</v>
      </c>
      <c r="B351" s="191">
        <v>2</v>
      </c>
      <c r="C351" s="192"/>
      <c r="D351" s="191">
        <v>3</v>
      </c>
      <c r="E351" s="192"/>
      <c r="F351" s="191">
        <v>4</v>
      </c>
      <c r="G351" s="192"/>
    </row>
    <row r="352" spans="1:7" ht="18.75" x14ac:dyDescent="0.25">
      <c r="A352" s="101"/>
      <c r="B352" s="191"/>
      <c r="C352" s="192"/>
      <c r="D352" s="191"/>
      <c r="E352" s="192"/>
      <c r="F352" s="210"/>
      <c r="G352" s="211"/>
    </row>
    <row r="353" spans="1:7" ht="18.75" x14ac:dyDescent="0.25">
      <c r="A353" s="107" t="s">
        <v>247</v>
      </c>
      <c r="B353" s="191"/>
      <c r="C353" s="192"/>
      <c r="D353" s="191"/>
      <c r="E353" s="192"/>
      <c r="F353" s="210">
        <f>'иные субсидии 2021 год '!D78</f>
        <v>0</v>
      </c>
      <c r="G353" s="211"/>
    </row>
    <row r="354" spans="1:7" ht="18.75" x14ac:dyDescent="0.25">
      <c r="A354" s="107"/>
      <c r="B354" s="191"/>
      <c r="C354" s="192"/>
      <c r="D354" s="191"/>
      <c r="E354" s="192"/>
      <c r="F354" s="210"/>
      <c r="G354" s="211"/>
    </row>
    <row r="355" spans="1:7" ht="18.75" x14ac:dyDescent="0.25">
      <c r="A355" s="13" t="s">
        <v>248</v>
      </c>
      <c r="B355" s="191"/>
      <c r="C355" s="192"/>
      <c r="D355" s="191"/>
      <c r="E355" s="192"/>
      <c r="F355" s="210">
        <f>'иные субсидии 2021 год '!D84</f>
        <v>0</v>
      </c>
      <c r="G355" s="211"/>
    </row>
    <row r="356" spans="1:7" ht="18.75" x14ac:dyDescent="0.25">
      <c r="A356" s="8"/>
    </row>
    <row r="357" spans="1:7" ht="18.75" x14ac:dyDescent="0.25">
      <c r="A357" s="193" t="s">
        <v>223</v>
      </c>
      <c r="B357" s="193"/>
      <c r="C357" s="193"/>
      <c r="D357" s="193"/>
      <c r="E357" s="193"/>
      <c r="F357" s="193"/>
      <c r="G357" s="193"/>
    </row>
    <row r="358" spans="1:7" ht="18.75" x14ac:dyDescent="0.25">
      <c r="A358" s="9"/>
    </row>
    <row r="359" spans="1:7" ht="18.75" x14ac:dyDescent="0.3">
      <c r="A359" s="9" t="s">
        <v>144</v>
      </c>
      <c r="B359" s="10">
        <v>244</v>
      </c>
    </row>
    <row r="360" spans="1:7" ht="18.75" x14ac:dyDescent="0.25">
      <c r="A360" s="8"/>
    </row>
    <row r="361" spans="1:7" ht="54.6" customHeight="1" x14ac:dyDescent="0.25">
      <c r="A361" s="101" t="s">
        <v>85</v>
      </c>
      <c r="B361" s="190" t="s">
        <v>141</v>
      </c>
      <c r="C361" s="190"/>
      <c r="D361" s="190" t="s">
        <v>142</v>
      </c>
      <c r="E361" s="190"/>
      <c r="F361" s="190" t="s">
        <v>149</v>
      </c>
      <c r="G361" s="190"/>
    </row>
    <row r="362" spans="1:7" ht="18.75" x14ac:dyDescent="0.25">
      <c r="A362" s="101">
        <v>1</v>
      </c>
      <c r="B362" s="191">
        <v>2</v>
      </c>
      <c r="C362" s="192"/>
      <c r="D362" s="191">
        <v>3</v>
      </c>
      <c r="E362" s="192"/>
      <c r="F362" s="191">
        <v>4</v>
      </c>
      <c r="G362" s="192"/>
    </row>
    <row r="363" spans="1:7" ht="56.25" x14ac:dyDescent="0.25">
      <c r="A363" s="13" t="s">
        <v>143</v>
      </c>
      <c r="B363" s="191"/>
      <c r="C363" s="192"/>
      <c r="D363" s="191"/>
      <c r="E363" s="192"/>
      <c r="F363" s="210">
        <f>'иные субсидии 2021 год '!D88</f>
        <v>0</v>
      </c>
      <c r="G363" s="211"/>
    </row>
    <row r="364" spans="1:7" ht="18.75" x14ac:dyDescent="0.25">
      <c r="A364" s="13" t="s">
        <v>119</v>
      </c>
      <c r="B364" s="191"/>
      <c r="C364" s="192"/>
      <c r="D364" s="191"/>
      <c r="E364" s="192"/>
      <c r="F364" s="210"/>
      <c r="G364" s="211"/>
    </row>
    <row r="365" spans="1:7" ht="18.75" x14ac:dyDescent="0.25">
      <c r="A365" s="8"/>
    </row>
    <row r="366" spans="1:7" ht="28.15" customHeight="1" x14ac:dyDescent="0.25">
      <c r="A366" s="193" t="s">
        <v>249</v>
      </c>
      <c r="B366" s="193"/>
      <c r="C366" s="193"/>
      <c r="D366" s="193"/>
      <c r="E366" s="193"/>
      <c r="F366" s="193"/>
      <c r="G366" s="193"/>
    </row>
    <row r="367" spans="1:7" ht="18.75" x14ac:dyDescent="0.25">
      <c r="A367" s="9"/>
    </row>
    <row r="368" spans="1:7" ht="18.75" x14ac:dyDescent="0.3">
      <c r="A368" s="9" t="s">
        <v>144</v>
      </c>
      <c r="B368" s="10">
        <v>244</v>
      </c>
    </row>
    <row r="369" spans="1:7" ht="18.75" x14ac:dyDescent="0.25">
      <c r="A369" s="8"/>
    </row>
    <row r="370" spans="1:7" ht="37.9" customHeight="1" x14ac:dyDescent="0.25">
      <c r="A370" s="101" t="s">
        <v>85</v>
      </c>
      <c r="B370" s="190" t="s">
        <v>141</v>
      </c>
      <c r="C370" s="190"/>
      <c r="D370" s="190" t="s">
        <v>142</v>
      </c>
      <c r="E370" s="190"/>
      <c r="F370" s="190" t="s">
        <v>149</v>
      </c>
      <c r="G370" s="190"/>
    </row>
    <row r="371" spans="1:7" ht="18.75" x14ac:dyDescent="0.25">
      <c r="A371" s="101">
        <v>1</v>
      </c>
      <c r="B371" s="191">
        <v>2</v>
      </c>
      <c r="C371" s="192"/>
      <c r="D371" s="191">
        <v>3</v>
      </c>
      <c r="E371" s="192"/>
      <c r="F371" s="191">
        <v>4</v>
      </c>
      <c r="G371" s="192"/>
    </row>
    <row r="372" spans="1:7" ht="18.75" x14ac:dyDescent="0.25">
      <c r="A372" s="13"/>
      <c r="B372" s="191"/>
      <c r="C372" s="192"/>
      <c r="D372" s="191"/>
      <c r="E372" s="192"/>
      <c r="F372" s="210">
        <f>'иные субсидии 2021 год '!D89</f>
        <v>0</v>
      </c>
      <c r="G372" s="211"/>
    </row>
    <row r="373" spans="1:7" ht="18.75" x14ac:dyDescent="0.25">
      <c r="A373" s="13" t="s">
        <v>119</v>
      </c>
      <c r="B373" s="191"/>
      <c r="C373" s="192"/>
      <c r="D373" s="191"/>
      <c r="E373" s="192"/>
      <c r="F373" s="210"/>
      <c r="G373" s="211"/>
    </row>
    <row r="374" spans="1:7" ht="18.75" x14ac:dyDescent="0.25">
      <c r="A374" s="8"/>
    </row>
    <row r="375" spans="1:7" ht="31.9" customHeight="1" x14ac:dyDescent="0.25">
      <c r="A375" s="189" t="s">
        <v>250</v>
      </c>
      <c r="B375" s="189"/>
      <c r="C375" s="189"/>
      <c r="D375" s="189"/>
      <c r="E375" s="189"/>
      <c r="F375" s="189"/>
      <c r="G375" s="189"/>
    </row>
    <row r="376" spans="1:7" ht="18.75" x14ac:dyDescent="0.25">
      <c r="A376" s="9"/>
    </row>
    <row r="377" spans="1:7" ht="18.75" x14ac:dyDescent="0.3">
      <c r="A377" s="9" t="s">
        <v>144</v>
      </c>
      <c r="B377" s="10">
        <v>244</v>
      </c>
    </row>
    <row r="378" spans="1:7" ht="18.75" x14ac:dyDescent="0.25">
      <c r="A378" s="8"/>
    </row>
    <row r="379" spans="1:7" ht="54.6" customHeight="1" x14ac:dyDescent="0.25">
      <c r="A379" s="101" t="s">
        <v>85</v>
      </c>
      <c r="B379" s="190" t="s">
        <v>141</v>
      </c>
      <c r="C379" s="190"/>
      <c r="D379" s="190" t="s">
        <v>142</v>
      </c>
      <c r="E379" s="190"/>
      <c r="F379" s="190" t="s">
        <v>149</v>
      </c>
      <c r="G379" s="190"/>
    </row>
    <row r="380" spans="1:7" ht="18.75" x14ac:dyDescent="0.25">
      <c r="A380" s="101">
        <v>1</v>
      </c>
      <c r="B380" s="191">
        <v>2</v>
      </c>
      <c r="C380" s="192"/>
      <c r="D380" s="191">
        <v>3</v>
      </c>
      <c r="E380" s="192"/>
      <c r="F380" s="191">
        <v>4</v>
      </c>
      <c r="G380" s="192"/>
    </row>
    <row r="381" spans="1:7" ht="18.75" x14ac:dyDescent="0.25">
      <c r="A381" s="13"/>
      <c r="B381" s="185"/>
      <c r="C381" s="186"/>
      <c r="D381" s="185"/>
      <c r="E381" s="186"/>
      <c r="F381" s="187"/>
      <c r="G381" s="188"/>
    </row>
    <row r="382" spans="1:7" ht="18.75" x14ac:dyDescent="0.25">
      <c r="A382" s="13" t="s">
        <v>236</v>
      </c>
      <c r="B382" s="185"/>
      <c r="C382" s="186"/>
      <c r="D382" s="185"/>
      <c r="E382" s="186"/>
      <c r="F382" s="187">
        <f>'иные субсидии 2021 год '!D92</f>
        <v>0</v>
      </c>
      <c r="G382" s="188"/>
    </row>
    <row r="383" spans="1:7" ht="18.75" x14ac:dyDescent="0.25">
      <c r="A383" s="13"/>
      <c r="B383" s="185"/>
      <c r="C383" s="186"/>
      <c r="D383" s="185"/>
      <c r="E383" s="186"/>
      <c r="F383" s="187"/>
      <c r="G383" s="188"/>
    </row>
    <row r="384" spans="1:7" ht="18.75" x14ac:dyDescent="0.25">
      <c r="A384" s="13" t="s">
        <v>237</v>
      </c>
      <c r="B384" s="185"/>
      <c r="C384" s="186"/>
      <c r="D384" s="185"/>
      <c r="E384" s="186"/>
      <c r="F384" s="187">
        <f>'иные субсидии 2021 год '!D93</f>
        <v>0</v>
      </c>
      <c r="G384" s="188"/>
    </row>
    <row r="385" spans="1:7" ht="18.75" x14ac:dyDescent="0.25">
      <c r="A385" s="13"/>
      <c r="B385" s="185"/>
      <c r="C385" s="186"/>
      <c r="D385" s="185"/>
      <c r="E385" s="186"/>
      <c r="F385" s="187"/>
      <c r="G385" s="188"/>
    </row>
    <row r="386" spans="1:7" ht="18.75" x14ac:dyDescent="0.25">
      <c r="A386" s="13" t="s">
        <v>238</v>
      </c>
      <c r="B386" s="185"/>
      <c r="C386" s="186"/>
      <c r="D386" s="185"/>
      <c r="E386" s="186"/>
      <c r="F386" s="187">
        <f>'иные субсидии 2021 год '!D94</f>
        <v>0</v>
      </c>
      <c r="G386" s="188"/>
    </row>
    <row r="387" spans="1:7" ht="18.75" x14ac:dyDescent="0.25">
      <c r="A387" s="13"/>
      <c r="B387" s="185"/>
      <c r="C387" s="186"/>
      <c r="D387" s="185"/>
      <c r="E387" s="186"/>
      <c r="F387" s="187"/>
      <c r="G387" s="188"/>
    </row>
    <row r="388" spans="1:7" ht="18.75" x14ac:dyDescent="0.25">
      <c r="A388" s="13" t="s">
        <v>239</v>
      </c>
      <c r="B388" s="185"/>
      <c r="C388" s="186"/>
      <c r="D388" s="185"/>
      <c r="E388" s="186"/>
      <c r="F388" s="187">
        <f>'иные субсидии 2021 год '!D95</f>
        <v>0</v>
      </c>
      <c r="G388" s="188"/>
    </row>
    <row r="389" spans="1:7" ht="18.75" x14ac:dyDescent="0.25">
      <c r="A389" s="13"/>
      <c r="B389" s="185"/>
      <c r="C389" s="186"/>
      <c r="D389" s="185"/>
      <c r="E389" s="186"/>
      <c r="F389" s="187"/>
      <c r="G389" s="188"/>
    </row>
    <row r="390" spans="1:7" ht="18.75" x14ac:dyDescent="0.25">
      <c r="A390" s="13" t="s">
        <v>240</v>
      </c>
      <c r="B390" s="185"/>
      <c r="C390" s="186"/>
      <c r="D390" s="185"/>
      <c r="E390" s="186"/>
      <c r="F390" s="187">
        <f>'иные субсидии 2021 год '!D96</f>
        <v>0</v>
      </c>
      <c r="G390" s="188"/>
    </row>
    <row r="391" spans="1:7" ht="18.75" x14ac:dyDescent="0.25">
      <c r="A391" s="13"/>
      <c r="B391" s="185"/>
      <c r="C391" s="186"/>
      <c r="D391" s="185"/>
      <c r="E391" s="186"/>
      <c r="F391" s="187"/>
      <c r="G391" s="188"/>
    </row>
    <row r="392" spans="1:7" ht="18.75" x14ac:dyDescent="0.25">
      <c r="A392" s="13" t="s">
        <v>241</v>
      </c>
      <c r="B392" s="185"/>
      <c r="C392" s="186"/>
      <c r="D392" s="185"/>
      <c r="E392" s="186"/>
      <c r="F392" s="187">
        <f>'иные субсидии 2021 год '!D97</f>
        <v>0</v>
      </c>
      <c r="G392" s="188"/>
    </row>
    <row r="393" spans="1:7" ht="18.75" x14ac:dyDescent="0.25">
      <c r="A393" s="13"/>
      <c r="B393" s="185"/>
      <c r="C393" s="186"/>
      <c r="D393" s="185"/>
      <c r="E393" s="186"/>
      <c r="F393" s="187"/>
      <c r="G393" s="188"/>
    </row>
    <row r="394" spans="1:7" ht="18.75" x14ac:dyDescent="0.25">
      <c r="A394" s="13" t="s">
        <v>242</v>
      </c>
      <c r="B394" s="185"/>
      <c r="C394" s="186"/>
      <c r="D394" s="185"/>
      <c r="E394" s="186"/>
      <c r="F394" s="187">
        <f>'иные субсидии 2021 год '!D99</f>
        <v>0</v>
      </c>
      <c r="G394" s="188"/>
    </row>
    <row r="395" spans="1:7" ht="18.75" x14ac:dyDescent="0.25">
      <c r="A395" s="15"/>
      <c r="B395" s="16"/>
      <c r="C395" s="16"/>
      <c r="D395" s="16"/>
      <c r="E395" s="16"/>
      <c r="F395" s="73"/>
      <c r="G395" s="73"/>
    </row>
    <row r="396" spans="1:7" ht="18.75" x14ac:dyDescent="0.25">
      <c r="A396" s="29"/>
    </row>
    <row r="397" spans="1:7" ht="37.5" x14ac:dyDescent="0.3">
      <c r="A397" s="29" t="s">
        <v>150</v>
      </c>
      <c r="B397" s="10"/>
      <c r="C397" s="162"/>
      <c r="D397" s="162"/>
      <c r="E397" s="10"/>
      <c r="F397" s="162"/>
      <c r="G397" s="162"/>
    </row>
    <row r="398" spans="1:7" ht="18.75" x14ac:dyDescent="0.3">
      <c r="A398" s="29"/>
      <c r="B398" s="10"/>
      <c r="C398" s="161" t="s">
        <v>53</v>
      </c>
      <c r="D398" s="161"/>
      <c r="E398" s="10"/>
      <c r="F398" s="161" t="s">
        <v>54</v>
      </c>
      <c r="G398" s="161"/>
    </row>
    <row r="399" spans="1:7" ht="18.75" x14ac:dyDescent="0.3">
      <c r="A399" s="29"/>
      <c r="B399" s="10"/>
      <c r="C399" s="99"/>
      <c r="D399" s="99"/>
      <c r="E399" s="10"/>
      <c r="F399" s="99"/>
      <c r="G399" s="99"/>
    </row>
    <row r="400" spans="1:7" ht="56.25" x14ac:dyDescent="0.3">
      <c r="A400" s="29" t="s">
        <v>151</v>
      </c>
      <c r="B400" s="10"/>
      <c r="C400" s="162"/>
      <c r="D400" s="162"/>
      <c r="E400" s="10"/>
      <c r="F400" s="162"/>
      <c r="G400" s="162"/>
    </row>
    <row r="401" spans="1:7" ht="18.75" x14ac:dyDescent="0.3">
      <c r="A401" s="29"/>
      <c r="B401" s="10"/>
      <c r="C401" s="161" t="s">
        <v>53</v>
      </c>
      <c r="D401" s="161"/>
      <c r="E401" s="10"/>
      <c r="F401" s="161" t="s">
        <v>54</v>
      </c>
      <c r="G401" s="161"/>
    </row>
    <row r="402" spans="1:7" ht="18.75" x14ac:dyDescent="0.3">
      <c r="A402" s="29"/>
      <c r="B402" s="10"/>
      <c r="C402" s="99"/>
      <c r="D402" s="99"/>
      <c r="E402" s="10"/>
      <c r="F402" s="99"/>
      <c r="G402" s="99"/>
    </row>
    <row r="403" spans="1:7" ht="18.75" x14ac:dyDescent="0.3">
      <c r="A403" s="29" t="s">
        <v>152</v>
      </c>
      <c r="B403" s="10"/>
      <c r="C403" s="162"/>
      <c r="D403" s="162"/>
      <c r="E403" s="10"/>
      <c r="F403" s="162"/>
      <c r="G403" s="162"/>
    </row>
    <row r="404" spans="1:7" ht="18.75" x14ac:dyDescent="0.3">
      <c r="A404" s="29"/>
      <c r="B404" s="10"/>
      <c r="C404" s="161" t="s">
        <v>53</v>
      </c>
      <c r="D404" s="161"/>
      <c r="E404" s="10"/>
      <c r="F404" s="161" t="s">
        <v>54</v>
      </c>
      <c r="G404" s="161"/>
    </row>
    <row r="405" spans="1:7" ht="18.75" x14ac:dyDescent="0.3">
      <c r="A405" s="29" t="s">
        <v>153</v>
      </c>
      <c r="B405" s="10"/>
      <c r="C405" s="10"/>
      <c r="D405" s="10"/>
      <c r="E405" s="10"/>
      <c r="F405" s="10"/>
      <c r="G405" s="10"/>
    </row>
    <row r="406" spans="1:7" ht="18.75" x14ac:dyDescent="0.3">
      <c r="A406" s="160" t="s">
        <v>44</v>
      </c>
      <c r="B406" s="160"/>
      <c r="C406" s="10"/>
      <c r="D406" s="10"/>
      <c r="E406" s="10"/>
      <c r="F406" s="10"/>
      <c r="G406" s="10"/>
    </row>
  </sheetData>
  <mergeCells count="595">
    <mergeCell ref="E1:G1"/>
    <mergeCell ref="A2:G2"/>
    <mergeCell ref="A4:G4"/>
    <mergeCell ref="A5:G5"/>
    <mergeCell ref="B9:C9"/>
    <mergeCell ref="D9:E9"/>
    <mergeCell ref="F9:G9"/>
    <mergeCell ref="B12:C12"/>
    <mergeCell ref="D12:E12"/>
    <mergeCell ref="F12:G12"/>
    <mergeCell ref="A14:G14"/>
    <mergeCell ref="B18:C18"/>
    <mergeCell ref="D18:E18"/>
    <mergeCell ref="F18:G18"/>
    <mergeCell ref="B10:C10"/>
    <mergeCell ref="D10:E10"/>
    <mergeCell ref="F10:G10"/>
    <mergeCell ref="B11:C11"/>
    <mergeCell ref="D11:E11"/>
    <mergeCell ref="F11:G11"/>
    <mergeCell ref="B24:C24"/>
    <mergeCell ref="D24:E24"/>
    <mergeCell ref="F24:G24"/>
    <mergeCell ref="B25:C25"/>
    <mergeCell ref="D25:E25"/>
    <mergeCell ref="F25:G25"/>
    <mergeCell ref="B19:C19"/>
    <mergeCell ref="D19:E19"/>
    <mergeCell ref="F19:G19"/>
    <mergeCell ref="B20:C20"/>
    <mergeCell ref="D20:E20"/>
    <mergeCell ref="F20:G20"/>
    <mergeCell ref="B31:C31"/>
    <mergeCell ref="D31:E31"/>
    <mergeCell ref="F31:G31"/>
    <mergeCell ref="B32:C32"/>
    <mergeCell ref="D32:E32"/>
    <mergeCell ref="F32:G32"/>
    <mergeCell ref="B26:C26"/>
    <mergeCell ref="D26:E26"/>
    <mergeCell ref="F26:G26"/>
    <mergeCell ref="B30:C30"/>
    <mergeCell ref="D30:E30"/>
    <mergeCell ref="F30:G30"/>
    <mergeCell ref="A42:G42"/>
    <mergeCell ref="B46:C46"/>
    <mergeCell ref="D46:E46"/>
    <mergeCell ref="F46:G46"/>
    <mergeCell ref="B47:C47"/>
    <mergeCell ref="D47:E47"/>
    <mergeCell ref="F47:G47"/>
    <mergeCell ref="A34:G34"/>
    <mergeCell ref="A38:C38"/>
    <mergeCell ref="D38:G38"/>
    <mergeCell ref="A39:C39"/>
    <mergeCell ref="D39:G39"/>
    <mergeCell ref="A40:C40"/>
    <mergeCell ref="D40:G40"/>
    <mergeCell ref="B55:C55"/>
    <mergeCell ref="D55:E55"/>
    <mergeCell ref="F55:G55"/>
    <mergeCell ref="B56:C56"/>
    <mergeCell ref="D56:E56"/>
    <mergeCell ref="F56:G56"/>
    <mergeCell ref="B48:C48"/>
    <mergeCell ref="D48:E48"/>
    <mergeCell ref="F48:G48"/>
    <mergeCell ref="A50:G50"/>
    <mergeCell ref="B54:C54"/>
    <mergeCell ref="D54:E54"/>
    <mergeCell ref="F54:G54"/>
    <mergeCell ref="B64:C64"/>
    <mergeCell ref="D64:E64"/>
    <mergeCell ref="F64:G64"/>
    <mergeCell ref="B68:C68"/>
    <mergeCell ref="D68:E68"/>
    <mergeCell ref="F68:G68"/>
    <mergeCell ref="A58:G58"/>
    <mergeCell ref="B62:C62"/>
    <mergeCell ref="D62:E62"/>
    <mergeCell ref="F62:G62"/>
    <mergeCell ref="B63:C63"/>
    <mergeCell ref="D63:E63"/>
    <mergeCell ref="F63:G63"/>
    <mergeCell ref="A72:G72"/>
    <mergeCell ref="B76:C76"/>
    <mergeCell ref="D76:E76"/>
    <mergeCell ref="F76:G76"/>
    <mergeCell ref="B77:C77"/>
    <mergeCell ref="D77:E77"/>
    <mergeCell ref="F77:G77"/>
    <mergeCell ref="B69:C69"/>
    <mergeCell ref="D69:E69"/>
    <mergeCell ref="F69:G69"/>
    <mergeCell ref="B70:C70"/>
    <mergeCell ref="D70:E70"/>
    <mergeCell ref="F70:G70"/>
    <mergeCell ref="B83:C83"/>
    <mergeCell ref="D83:E83"/>
    <mergeCell ref="F83:G83"/>
    <mergeCell ref="B84:C84"/>
    <mergeCell ref="D84:E84"/>
    <mergeCell ref="F84:G84"/>
    <mergeCell ref="B78:C78"/>
    <mergeCell ref="D78:E78"/>
    <mergeCell ref="F78:G78"/>
    <mergeCell ref="B82:C82"/>
    <mergeCell ref="D82:E82"/>
    <mergeCell ref="F82:G82"/>
    <mergeCell ref="B92:C92"/>
    <mergeCell ref="D92:E92"/>
    <mergeCell ref="F92:G92"/>
    <mergeCell ref="B93:C93"/>
    <mergeCell ref="D93:E93"/>
    <mergeCell ref="F93:G93"/>
    <mergeCell ref="A86:G86"/>
    <mergeCell ref="B90:C90"/>
    <mergeCell ref="D90:E90"/>
    <mergeCell ref="F90:G90"/>
    <mergeCell ref="B91:C91"/>
    <mergeCell ref="D91:E91"/>
    <mergeCell ref="F91:G91"/>
    <mergeCell ref="D103:F103"/>
    <mergeCell ref="A109:G109"/>
    <mergeCell ref="A113:A114"/>
    <mergeCell ref="B113:C114"/>
    <mergeCell ref="D113:E114"/>
    <mergeCell ref="F113:G114"/>
    <mergeCell ref="B94:C94"/>
    <mergeCell ref="D94:E94"/>
    <mergeCell ref="F94:G94"/>
    <mergeCell ref="A96:G96"/>
    <mergeCell ref="A98:G98"/>
    <mergeCell ref="A102:A104"/>
    <mergeCell ref="B102:B104"/>
    <mergeCell ref="C102:F102"/>
    <mergeCell ref="G102:G104"/>
    <mergeCell ref="C103:C104"/>
    <mergeCell ref="A118:G118"/>
    <mergeCell ref="C122:D122"/>
    <mergeCell ref="F122:G122"/>
    <mergeCell ref="C123:D123"/>
    <mergeCell ref="F123:G123"/>
    <mergeCell ref="C124:D124"/>
    <mergeCell ref="F124:G124"/>
    <mergeCell ref="B115:C115"/>
    <mergeCell ref="D115:E115"/>
    <mergeCell ref="F115:G115"/>
    <mergeCell ref="B116:C116"/>
    <mergeCell ref="D116:E116"/>
    <mergeCell ref="F116:G116"/>
    <mergeCell ref="A134:G134"/>
    <mergeCell ref="A138:B138"/>
    <mergeCell ref="D138:E138"/>
    <mergeCell ref="F138:G138"/>
    <mergeCell ref="A139:B139"/>
    <mergeCell ref="D139:E139"/>
    <mergeCell ref="F139:G139"/>
    <mergeCell ref="A126:G126"/>
    <mergeCell ref="C130:E130"/>
    <mergeCell ref="F130:G130"/>
    <mergeCell ref="C131:E131"/>
    <mergeCell ref="F131:G131"/>
    <mergeCell ref="C132:E132"/>
    <mergeCell ref="F132:G132"/>
    <mergeCell ref="C147:D147"/>
    <mergeCell ref="F147:G147"/>
    <mergeCell ref="C148:D148"/>
    <mergeCell ref="F148:G148"/>
    <mergeCell ref="A150:G150"/>
    <mergeCell ref="C154:D154"/>
    <mergeCell ref="F154:G154"/>
    <mergeCell ref="A140:B140"/>
    <mergeCell ref="D140:E140"/>
    <mergeCell ref="F140:G140"/>
    <mergeCell ref="A142:G142"/>
    <mergeCell ref="C146:D146"/>
    <mergeCell ref="F146:G146"/>
    <mergeCell ref="C161:D161"/>
    <mergeCell ref="F161:G161"/>
    <mergeCell ref="C162:D162"/>
    <mergeCell ref="F162:G162"/>
    <mergeCell ref="C163:D163"/>
    <mergeCell ref="F163:G163"/>
    <mergeCell ref="C155:D155"/>
    <mergeCell ref="F155:G155"/>
    <mergeCell ref="C156:D156"/>
    <mergeCell ref="F156:G156"/>
    <mergeCell ref="C160:D160"/>
    <mergeCell ref="F160:G160"/>
    <mergeCell ref="B171:C171"/>
    <mergeCell ref="D171:E171"/>
    <mergeCell ref="F171:G171"/>
    <mergeCell ref="D175:E175"/>
    <mergeCell ref="F175:G175"/>
    <mergeCell ref="D176:E176"/>
    <mergeCell ref="F176:G176"/>
    <mergeCell ref="A165:G165"/>
    <mergeCell ref="B169:C169"/>
    <mergeCell ref="D169:E169"/>
    <mergeCell ref="F169:G169"/>
    <mergeCell ref="B170:C170"/>
    <mergeCell ref="D170:E170"/>
    <mergeCell ref="F170:G170"/>
    <mergeCell ref="B184:C184"/>
    <mergeCell ref="D184:E184"/>
    <mergeCell ref="F184:G184"/>
    <mergeCell ref="B185:C185"/>
    <mergeCell ref="D185:E185"/>
    <mergeCell ref="F185:G185"/>
    <mergeCell ref="D177:E177"/>
    <mergeCell ref="F177:G177"/>
    <mergeCell ref="A179:G179"/>
    <mergeCell ref="B183:C183"/>
    <mergeCell ref="D183:E183"/>
    <mergeCell ref="F183:G183"/>
    <mergeCell ref="B192:C192"/>
    <mergeCell ref="D192:E192"/>
    <mergeCell ref="F192:G192"/>
    <mergeCell ref="B193:C193"/>
    <mergeCell ref="D193:E193"/>
    <mergeCell ref="F193:G194"/>
    <mergeCell ref="B194:C194"/>
    <mergeCell ref="D194:E194"/>
    <mergeCell ref="B186:C186"/>
    <mergeCell ref="D186:E186"/>
    <mergeCell ref="F186:G186"/>
    <mergeCell ref="A188:G188"/>
    <mergeCell ref="B191:C191"/>
    <mergeCell ref="D191:E191"/>
    <mergeCell ref="F191:G191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207:C207"/>
    <mergeCell ref="D207:E207"/>
    <mergeCell ref="F207:G207"/>
    <mergeCell ref="B208:C208"/>
    <mergeCell ref="D208:E208"/>
    <mergeCell ref="F208:G208"/>
    <mergeCell ref="B205:C205"/>
    <mergeCell ref="D205:E205"/>
    <mergeCell ref="F205:G205"/>
    <mergeCell ref="B206:C206"/>
    <mergeCell ref="D206:E206"/>
    <mergeCell ref="F206:G206"/>
    <mergeCell ref="B216:C216"/>
    <mergeCell ref="D216:E216"/>
    <mergeCell ref="F216:G216"/>
    <mergeCell ref="B217:C217"/>
    <mergeCell ref="D217:E217"/>
    <mergeCell ref="F217:G217"/>
    <mergeCell ref="A210:G210"/>
    <mergeCell ref="B214:C214"/>
    <mergeCell ref="D214:E214"/>
    <mergeCell ref="F214:G214"/>
    <mergeCell ref="B215:C215"/>
    <mergeCell ref="D215:E215"/>
    <mergeCell ref="F215:G215"/>
    <mergeCell ref="B223:C223"/>
    <mergeCell ref="D223:E223"/>
    <mergeCell ref="F223:G223"/>
    <mergeCell ref="B224:C224"/>
    <mergeCell ref="D224:E224"/>
    <mergeCell ref="F224:G224"/>
    <mergeCell ref="B221:C221"/>
    <mergeCell ref="D221:E221"/>
    <mergeCell ref="F221:G221"/>
    <mergeCell ref="B222:C222"/>
    <mergeCell ref="D222:E222"/>
    <mergeCell ref="F222:G222"/>
    <mergeCell ref="B230:C230"/>
    <mergeCell ref="D230:E230"/>
    <mergeCell ref="F230:G230"/>
    <mergeCell ref="B231:C231"/>
    <mergeCell ref="D231:E231"/>
    <mergeCell ref="F231:G231"/>
    <mergeCell ref="B228:C228"/>
    <mergeCell ref="D228:E228"/>
    <mergeCell ref="F228:G228"/>
    <mergeCell ref="B229:C229"/>
    <mergeCell ref="D229:E229"/>
    <mergeCell ref="F229:G229"/>
    <mergeCell ref="B238:C238"/>
    <mergeCell ref="D238:E238"/>
    <mergeCell ref="F238:G238"/>
    <mergeCell ref="B239:C239"/>
    <mergeCell ref="D239:E239"/>
    <mergeCell ref="F239:G239"/>
    <mergeCell ref="A233:G233"/>
    <mergeCell ref="B236:C236"/>
    <mergeCell ref="D236:E236"/>
    <mergeCell ref="F236:G236"/>
    <mergeCell ref="B237:C237"/>
    <mergeCell ref="D237:E237"/>
    <mergeCell ref="F237:G237"/>
    <mergeCell ref="B242:C242"/>
    <mergeCell ref="D242:E242"/>
    <mergeCell ref="F242:G242"/>
    <mergeCell ref="B243:C243"/>
    <mergeCell ref="D243:E243"/>
    <mergeCell ref="F243:G243"/>
    <mergeCell ref="B240:C240"/>
    <mergeCell ref="D240:E240"/>
    <mergeCell ref="F240:G240"/>
    <mergeCell ref="B241:C241"/>
    <mergeCell ref="D241:E241"/>
    <mergeCell ref="F241:G241"/>
    <mergeCell ref="B246:C246"/>
    <mergeCell ref="D246:E246"/>
    <mergeCell ref="F246:G246"/>
    <mergeCell ref="B247:C247"/>
    <mergeCell ref="D247:E247"/>
    <mergeCell ref="F247:G247"/>
    <mergeCell ref="B244:C244"/>
    <mergeCell ref="D244:E244"/>
    <mergeCell ref="F244:G244"/>
    <mergeCell ref="B245:C245"/>
    <mergeCell ref="D245:E245"/>
    <mergeCell ref="F245:G245"/>
    <mergeCell ref="B256:C256"/>
    <mergeCell ref="D256:E256"/>
    <mergeCell ref="F256:G256"/>
    <mergeCell ref="B257:C257"/>
    <mergeCell ref="D257:E257"/>
    <mergeCell ref="F257:G257"/>
    <mergeCell ref="B248:C248"/>
    <mergeCell ref="D248:E248"/>
    <mergeCell ref="F248:G248"/>
    <mergeCell ref="A250:G250"/>
    <mergeCell ref="A251:G251"/>
    <mergeCell ref="B255:C255"/>
    <mergeCell ref="D255:E255"/>
    <mergeCell ref="F255:G255"/>
    <mergeCell ref="B265:C265"/>
    <mergeCell ref="D265:E265"/>
    <mergeCell ref="F265:G265"/>
    <mergeCell ref="B266:C266"/>
    <mergeCell ref="D266:E266"/>
    <mergeCell ref="F266:G266"/>
    <mergeCell ref="B258:C258"/>
    <mergeCell ref="D258:E258"/>
    <mergeCell ref="F258:G258"/>
    <mergeCell ref="A260:G260"/>
    <mergeCell ref="B264:C264"/>
    <mergeCell ref="D264:E264"/>
    <mergeCell ref="F264:G264"/>
    <mergeCell ref="A270:G270"/>
    <mergeCell ref="B274:C274"/>
    <mergeCell ref="D274:E274"/>
    <mergeCell ref="F274:G274"/>
    <mergeCell ref="B275:C275"/>
    <mergeCell ref="D275:E275"/>
    <mergeCell ref="F275:G275"/>
    <mergeCell ref="B267:C267"/>
    <mergeCell ref="D267:E267"/>
    <mergeCell ref="F267:G267"/>
    <mergeCell ref="B268:C268"/>
    <mergeCell ref="D268:E268"/>
    <mergeCell ref="F268:G268"/>
    <mergeCell ref="A279:G279"/>
    <mergeCell ref="B283:C283"/>
    <mergeCell ref="D283:E283"/>
    <mergeCell ref="F283:G283"/>
    <mergeCell ref="B284:C284"/>
    <mergeCell ref="D284:E284"/>
    <mergeCell ref="F284:G284"/>
    <mergeCell ref="B276:C276"/>
    <mergeCell ref="D276:E276"/>
    <mergeCell ref="F276:G276"/>
    <mergeCell ref="B277:C277"/>
    <mergeCell ref="D277:E277"/>
    <mergeCell ref="F277:G277"/>
    <mergeCell ref="B287:C287"/>
    <mergeCell ref="D287:E287"/>
    <mergeCell ref="F287:G287"/>
    <mergeCell ref="B288:C288"/>
    <mergeCell ref="D288:E288"/>
    <mergeCell ref="F288:G288"/>
    <mergeCell ref="B285:C285"/>
    <mergeCell ref="D285:E285"/>
    <mergeCell ref="F285:G285"/>
    <mergeCell ref="B286:C286"/>
    <mergeCell ref="D286:E286"/>
    <mergeCell ref="F286:G286"/>
    <mergeCell ref="B296:C296"/>
    <mergeCell ref="D296:E296"/>
    <mergeCell ref="F296:G296"/>
    <mergeCell ref="B297:C297"/>
    <mergeCell ref="D297:E297"/>
    <mergeCell ref="F297:G297"/>
    <mergeCell ref="B289:C289"/>
    <mergeCell ref="D289:E289"/>
    <mergeCell ref="F289:G289"/>
    <mergeCell ref="A291:G291"/>
    <mergeCell ref="B295:C295"/>
    <mergeCell ref="D295:E295"/>
    <mergeCell ref="F295:G295"/>
    <mergeCell ref="A305:C305"/>
    <mergeCell ref="D305:E305"/>
    <mergeCell ref="F305:G305"/>
    <mergeCell ref="A306:C306"/>
    <mergeCell ref="D306:E306"/>
    <mergeCell ref="F306:G306"/>
    <mergeCell ref="B298:C298"/>
    <mergeCell ref="D298:E298"/>
    <mergeCell ref="F298:G298"/>
    <mergeCell ref="A300:G300"/>
    <mergeCell ref="A304:C304"/>
    <mergeCell ref="D304:E304"/>
    <mergeCell ref="F304:G304"/>
    <mergeCell ref="A312:C312"/>
    <mergeCell ref="D312:E312"/>
    <mergeCell ref="F312:G312"/>
    <mergeCell ref="A313:C313"/>
    <mergeCell ref="D313:E313"/>
    <mergeCell ref="F313:G313"/>
    <mergeCell ref="A307:C307"/>
    <mergeCell ref="D307:E307"/>
    <mergeCell ref="F307:G307"/>
    <mergeCell ref="A311:C311"/>
    <mergeCell ref="D311:E311"/>
    <mergeCell ref="F311:G311"/>
    <mergeCell ref="A316:C316"/>
    <mergeCell ref="D316:E316"/>
    <mergeCell ref="F316:G316"/>
    <mergeCell ref="A317:C317"/>
    <mergeCell ref="D317:E317"/>
    <mergeCell ref="F317:G317"/>
    <mergeCell ref="A314:C314"/>
    <mergeCell ref="D314:E314"/>
    <mergeCell ref="F314:G314"/>
    <mergeCell ref="A315:C315"/>
    <mergeCell ref="D315:E315"/>
    <mergeCell ref="F315:G315"/>
    <mergeCell ref="A325:C325"/>
    <mergeCell ref="D325:E325"/>
    <mergeCell ref="F325:G325"/>
    <mergeCell ref="A326:C326"/>
    <mergeCell ref="D326:E326"/>
    <mergeCell ref="F326:G326"/>
    <mergeCell ref="A319:G319"/>
    <mergeCell ref="A323:C323"/>
    <mergeCell ref="D323:E323"/>
    <mergeCell ref="F323:G323"/>
    <mergeCell ref="A324:C324"/>
    <mergeCell ref="D324:E324"/>
    <mergeCell ref="F324:G324"/>
    <mergeCell ref="A332:C332"/>
    <mergeCell ref="D332:E332"/>
    <mergeCell ref="F332:G332"/>
    <mergeCell ref="A333:C333"/>
    <mergeCell ref="D333:E333"/>
    <mergeCell ref="F333:G333"/>
    <mergeCell ref="A330:C330"/>
    <mergeCell ref="D330:E330"/>
    <mergeCell ref="F330:G330"/>
    <mergeCell ref="A331:C331"/>
    <mergeCell ref="D331:E331"/>
    <mergeCell ref="F331:G331"/>
    <mergeCell ref="A337:G337"/>
    <mergeCell ref="A341:B341"/>
    <mergeCell ref="C341:D341"/>
    <mergeCell ref="E341:G341"/>
    <mergeCell ref="A342:B342"/>
    <mergeCell ref="C342:D342"/>
    <mergeCell ref="E342:G342"/>
    <mergeCell ref="A334:C334"/>
    <mergeCell ref="D334:E334"/>
    <mergeCell ref="F334:G334"/>
    <mergeCell ref="A335:C335"/>
    <mergeCell ref="D335:E335"/>
    <mergeCell ref="F335:G335"/>
    <mergeCell ref="A346:G346"/>
    <mergeCell ref="B350:C350"/>
    <mergeCell ref="D350:E350"/>
    <mergeCell ref="F350:G350"/>
    <mergeCell ref="B351:C351"/>
    <mergeCell ref="D351:E351"/>
    <mergeCell ref="F351:G351"/>
    <mergeCell ref="A343:B343"/>
    <mergeCell ref="C343:D343"/>
    <mergeCell ref="E343:G343"/>
    <mergeCell ref="A344:B344"/>
    <mergeCell ref="C344:D344"/>
    <mergeCell ref="E344:G344"/>
    <mergeCell ref="B354:C354"/>
    <mergeCell ref="D354:E354"/>
    <mergeCell ref="F354:G354"/>
    <mergeCell ref="B355:C355"/>
    <mergeCell ref="D355:E355"/>
    <mergeCell ref="F355:G355"/>
    <mergeCell ref="B352:C352"/>
    <mergeCell ref="D352:E352"/>
    <mergeCell ref="F352:G352"/>
    <mergeCell ref="B353:C353"/>
    <mergeCell ref="D353:E353"/>
    <mergeCell ref="F353:G353"/>
    <mergeCell ref="B363:C363"/>
    <mergeCell ref="D363:E363"/>
    <mergeCell ref="F363:G363"/>
    <mergeCell ref="B364:C364"/>
    <mergeCell ref="D364:E364"/>
    <mergeCell ref="F364:G364"/>
    <mergeCell ref="A357:G357"/>
    <mergeCell ref="B361:C361"/>
    <mergeCell ref="D361:E361"/>
    <mergeCell ref="F361:G361"/>
    <mergeCell ref="B362:C362"/>
    <mergeCell ref="D362:E362"/>
    <mergeCell ref="F362:G362"/>
    <mergeCell ref="B372:C372"/>
    <mergeCell ref="D372:E372"/>
    <mergeCell ref="F372:G372"/>
    <mergeCell ref="B373:C373"/>
    <mergeCell ref="D373:E373"/>
    <mergeCell ref="F373:G373"/>
    <mergeCell ref="A366:G366"/>
    <mergeCell ref="B370:C370"/>
    <mergeCell ref="D370:E370"/>
    <mergeCell ref="F370:G370"/>
    <mergeCell ref="B371:C371"/>
    <mergeCell ref="D371:E371"/>
    <mergeCell ref="F371:G371"/>
    <mergeCell ref="B381:C381"/>
    <mergeCell ref="D381:E381"/>
    <mergeCell ref="F381:G381"/>
    <mergeCell ref="B382:C382"/>
    <mergeCell ref="D382:E382"/>
    <mergeCell ref="F382:G382"/>
    <mergeCell ref="A375:G375"/>
    <mergeCell ref="B379:C379"/>
    <mergeCell ref="D379:E379"/>
    <mergeCell ref="F379:G379"/>
    <mergeCell ref="B380:C380"/>
    <mergeCell ref="D380:E380"/>
    <mergeCell ref="F380:G380"/>
    <mergeCell ref="B385:C385"/>
    <mergeCell ref="D385:E385"/>
    <mergeCell ref="F385:G385"/>
    <mergeCell ref="B386:C386"/>
    <mergeCell ref="D386:E386"/>
    <mergeCell ref="F386:G386"/>
    <mergeCell ref="B383:C383"/>
    <mergeCell ref="D383:E383"/>
    <mergeCell ref="F383:G383"/>
    <mergeCell ref="B384:C384"/>
    <mergeCell ref="D384:E384"/>
    <mergeCell ref="F384:G384"/>
    <mergeCell ref="B389:C389"/>
    <mergeCell ref="D389:E389"/>
    <mergeCell ref="F389:G389"/>
    <mergeCell ref="B390:C390"/>
    <mergeCell ref="D390:E390"/>
    <mergeCell ref="F390:G390"/>
    <mergeCell ref="B387:C387"/>
    <mergeCell ref="D387:E387"/>
    <mergeCell ref="F387:G387"/>
    <mergeCell ref="B388:C388"/>
    <mergeCell ref="D388:E388"/>
    <mergeCell ref="F388:G388"/>
    <mergeCell ref="B393:C393"/>
    <mergeCell ref="D393:E393"/>
    <mergeCell ref="F393:G393"/>
    <mergeCell ref="B394:C394"/>
    <mergeCell ref="D394:E394"/>
    <mergeCell ref="F394:G394"/>
    <mergeCell ref="B391:C391"/>
    <mergeCell ref="D391:E391"/>
    <mergeCell ref="F391:G391"/>
    <mergeCell ref="B392:C392"/>
    <mergeCell ref="D392:E392"/>
    <mergeCell ref="F392:G392"/>
    <mergeCell ref="A406:B406"/>
    <mergeCell ref="C401:D401"/>
    <mergeCell ref="F401:G401"/>
    <mergeCell ref="C403:D403"/>
    <mergeCell ref="F403:G403"/>
    <mergeCell ref="C404:D404"/>
    <mergeCell ref="F404:G404"/>
    <mergeCell ref="C397:D397"/>
    <mergeCell ref="F397:G397"/>
    <mergeCell ref="C398:D398"/>
    <mergeCell ref="F398:G398"/>
    <mergeCell ref="C400:D400"/>
    <mergeCell ref="F400:G400"/>
  </mergeCells>
  <pageMargins left="1.3779527559055118" right="0.39370078740157483" top="0.98425196850393704" bottom="0.78740157480314965" header="0.31496062992125984" footer="0.31496062992125984"/>
  <pageSetup paperSize="9" scale="46" orientation="portrait" r:id="rId1"/>
  <rowBreaks count="8" manualBreakCount="8">
    <brk id="32" max="16383" man="1"/>
    <brk id="84" max="16383" man="1"/>
    <brk id="133" max="16383" man="1"/>
    <brk id="171" max="16383" man="1"/>
    <brk id="209" max="16383" man="1"/>
    <brk id="258" max="16383" man="1"/>
    <brk id="299" max="16383" man="1"/>
    <brk id="3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25</vt:i4>
      </vt:variant>
    </vt:vector>
  </HeadingPairs>
  <TitlesOfParts>
    <vt:vector size="45" baseType="lpstr">
      <vt:lpstr>гос.зад на 2021 год </vt:lpstr>
      <vt:lpstr>Закупки гос.задание на 2021 год</vt:lpstr>
      <vt:lpstr>обоснования гос.зад 2021 </vt:lpstr>
      <vt:lpstr>платные на 2021 год </vt:lpstr>
      <vt:lpstr>Закупки платные на 2021 год</vt:lpstr>
      <vt:lpstr>обоснования плат 20</vt:lpstr>
      <vt:lpstr>иные субсидии 2021 год </vt:lpstr>
      <vt:lpstr>Закупки иные на 2021 год </vt:lpstr>
      <vt:lpstr>обоснования иные 2021 </vt:lpstr>
      <vt:lpstr>гос.задание на 2022-2023 год </vt:lpstr>
      <vt:lpstr>Закупки гос.зад на 2022-2023</vt:lpstr>
      <vt:lpstr>обоснования гос.зад 2021</vt:lpstr>
      <vt:lpstr>обоснования гос.зад 2022</vt:lpstr>
      <vt:lpstr>платные на 2022-2023 год</vt:lpstr>
      <vt:lpstr>Закупки платные на 2022-2023</vt:lpstr>
      <vt:lpstr>обоснования плат 2021</vt:lpstr>
      <vt:lpstr>обоснования плат 2023</vt:lpstr>
      <vt:lpstr>иные субсидии 2022-2023</vt:lpstr>
      <vt:lpstr>Закупки иные на 2021-2022</vt:lpstr>
      <vt:lpstr>ОБОСНОВАНИЯ</vt:lpstr>
      <vt:lpstr>'гос.зад на 2021 год '!Заголовки_для_печати</vt:lpstr>
      <vt:lpstr>'гос.задание на 2022-2023 год '!Заголовки_для_печати</vt:lpstr>
      <vt:lpstr>'Закупки гос.зад на 2022-2023'!Заголовки_для_печати</vt:lpstr>
      <vt:lpstr>'Закупки гос.задание на 2021 год'!Заголовки_для_печати</vt:lpstr>
      <vt:lpstr>'Закупки иные на 2021 год '!Заголовки_для_печати</vt:lpstr>
      <vt:lpstr>'Закупки иные на 2021-2022'!Заголовки_для_печати</vt:lpstr>
      <vt:lpstr>'Закупки платные на 2021 год'!Заголовки_для_печати</vt:lpstr>
      <vt:lpstr>'Закупки платные на 2022-2023'!Заголовки_для_печати</vt:lpstr>
      <vt:lpstr>'иные субсидии 2021 год '!Заголовки_для_печати</vt:lpstr>
      <vt:lpstr>'иные субсидии 2022-2023'!Заголовки_для_печати</vt:lpstr>
      <vt:lpstr>'платные на 2021 год '!Заголовки_для_печати</vt:lpstr>
      <vt:lpstr>'платные на 2022-2023 год'!Заголовки_для_печати</vt:lpstr>
      <vt:lpstr>'гос.зад на 2021 год '!Область_печати</vt:lpstr>
      <vt:lpstr>'гос.задание на 2022-2023 год '!Область_печати</vt:lpstr>
      <vt:lpstr>'иные субсидии 2021 год '!Область_печати</vt:lpstr>
      <vt:lpstr>'иные субсидии 2022-2023'!Область_печати</vt:lpstr>
      <vt:lpstr>'обоснования гос.зад 2021'!Область_печати</vt:lpstr>
      <vt:lpstr>'обоснования гос.зад 2021 '!Область_печати</vt:lpstr>
      <vt:lpstr>'обоснования гос.зад 2022'!Область_печати</vt:lpstr>
      <vt:lpstr>'обоснования иные 2021 '!Область_печати</vt:lpstr>
      <vt:lpstr>'обоснования плат 20'!Область_печати</vt:lpstr>
      <vt:lpstr>'обоснования плат 2021'!Область_печати</vt:lpstr>
      <vt:lpstr>'обоснования плат 2023'!Область_печати</vt:lpstr>
      <vt:lpstr>'платные на 2021 год '!Область_печати</vt:lpstr>
      <vt:lpstr>'платные на 2022-2023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2019-12-24T10:17:11Z</cp:lastPrinted>
  <dcterms:created xsi:type="dcterms:W3CDTF">2019-11-07T09:21:57Z</dcterms:created>
  <dcterms:modified xsi:type="dcterms:W3CDTF">2020-12-17T11:47:14Z</dcterms:modified>
</cp:coreProperties>
</file>